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'Лист1'!$A$1:$K$225</definedName>
  </definedNames>
  <calcPr fullCalcOnLoad="1"/>
</workbook>
</file>

<file path=xl/sharedStrings.xml><?xml version="1.0" encoding="utf-8"?>
<sst xmlns="http://schemas.openxmlformats.org/spreadsheetml/2006/main" count="1047" uniqueCount="516">
  <si>
    <t xml:space="preserve">Приложение </t>
  </si>
  <si>
    <t>к приказу Министерства культуры                                                                           Российской федерации</t>
  </si>
  <si>
    <t>(тыс. руб.)</t>
  </si>
  <si>
    <t>№ п/п</t>
  </si>
  <si>
    <t>Наименование проекта, мероприятия, планируемого к реализации</t>
  </si>
  <si>
    <t>Регионы реализации</t>
  </si>
  <si>
    <t>Сроки проведения</t>
  </si>
  <si>
    <t>Федеральный бюджет</t>
  </si>
  <si>
    <t>Рег. номер</t>
  </si>
  <si>
    <t>Обоснование</t>
  </si>
  <si>
    <t>КОСГУ</t>
  </si>
  <si>
    <t>Гос. заказчики</t>
  </si>
  <si>
    <t>текущее значение</t>
  </si>
  <si>
    <t>итоговое значение</t>
  </si>
  <si>
    <t>Республика Мордовия</t>
  </si>
  <si>
    <t>Владимирская область</t>
  </si>
  <si>
    <t>Костромская область</t>
  </si>
  <si>
    <t>Нижегородская область</t>
  </si>
  <si>
    <t>Самарская область</t>
  </si>
  <si>
    <t>Свердловская область</t>
  </si>
  <si>
    <t>Москва</t>
  </si>
  <si>
    <t>Санкт- Петербург</t>
  </si>
  <si>
    <t>ДНиО</t>
  </si>
  <si>
    <t>Итого по направлению:</t>
  </si>
  <si>
    <t>ИЗМЕНЕНИЯ В ПЛАН  ОРГАНИЗАЦИОННО-ФИНАНСОВЫХ МЕРОПРИЯТИЙ ФЕДЕРАЛЬНОЙ ЦЕЛЕВОЙ ПРОГРАММЫ                                                                 "КУЛЬТУРА РОССИИ (2006-2011 годы)" НА 2011 ГОД</t>
  </si>
  <si>
    <t>ДСКРИПиР</t>
  </si>
  <si>
    <t xml:space="preserve"> 01.01.2011 01.12.2011</t>
  </si>
  <si>
    <t>Приморский край</t>
  </si>
  <si>
    <t>Московская область</t>
  </si>
  <si>
    <t>Смоленская область</t>
  </si>
  <si>
    <t>Осуществление авторского надзора за проведением ремонтно-реставрационных работ Новобиржевой Гостиный двор</t>
  </si>
  <si>
    <t>Осуществление авторского надзора за проведением ремонтно-реставрационных работ Дворец графов Бобринских</t>
  </si>
  <si>
    <t>Итого по пункту программы:</t>
  </si>
  <si>
    <t>Архангельская область</t>
  </si>
  <si>
    <t>29-0117</t>
  </si>
  <si>
    <t>Голгофо-Распятский Анзерский скит. Гостиница, 1859-1865гг.. Архангельская обл., Соловецкий р-н, о. Анзер. Проведение ремонтно-реставрационных работ.</t>
  </si>
  <si>
    <t>50-0084</t>
  </si>
  <si>
    <t xml:space="preserve">Осуществление авторского надзора за проведением авторского надзора ремонтно-реставрационных работ. Гусиноозерский дацан (Цогчен дуган). </t>
  </si>
  <si>
    <t>Республика Бурятия</t>
  </si>
  <si>
    <t xml:space="preserve">Осуществление авторского надзора за проведением ремонтно-реставрационных работ включая благоусройство территории. Церковь свт. Димитрия Ростовского, г.Барнаул, пл.Спартака, 10. </t>
  </si>
  <si>
    <t>Алтайский край</t>
  </si>
  <si>
    <t>Забайкальский край</t>
  </si>
  <si>
    <t xml:space="preserve">Осуществление авторского надзора за проведением ремонтно-реставрационных работ. Богоявленский собор. г.Енисейск, пер.Пожарный, д.1. </t>
  </si>
  <si>
    <t>Красноярский край</t>
  </si>
  <si>
    <t>Ставропольский Край</t>
  </si>
  <si>
    <t>Осуществление авторского надзора за проведением ремонтно-реставрационных работ. Голгофо-Распятский Анзерский скит. Гостиница, 1859-1865гг.. Архангельская обл., Соловецкий р-н, о. Анзер.</t>
  </si>
  <si>
    <t>Ивановская область</t>
  </si>
  <si>
    <t xml:space="preserve">Осуществление авторского надзора за проведением противоаварийных и ремонтно-реставрационных работ. Церковь Знамения Пресвятой Богородицы. г.Иркутск, ул. Ангарская, 14, лит.А  </t>
  </si>
  <si>
    <t>Иркутская область</t>
  </si>
  <si>
    <t xml:space="preserve">Осуществление авторского надзора за проведением противоаврийных и ремонтно-реставрационных работ. Церковь Крестовоздвиженская. г.Иркутск, ул. Седова, 1, лит.А, Б/угол ул.Тимирязева. </t>
  </si>
  <si>
    <t>Курская область</t>
  </si>
  <si>
    <t>Осуществление авторского надзора за проведением ремонтно-реставрационных работ. Подворье Марфо-Мариинской Обители. Храм Апостола и Евангелиста Иоанна Богослова. Московская обл., Волоколамский р-н, с.Каменки.</t>
  </si>
  <si>
    <t xml:space="preserve">Осуществление авторского надзора за проведением ремонтно-реставрационных работ. Ансамбль Успенского Колоцкого женского монастыря. Можайский  р-н, д. Колоцкое. </t>
  </si>
  <si>
    <t>Орловская область</t>
  </si>
  <si>
    <t>Рязанская область</t>
  </si>
  <si>
    <t xml:space="preserve">Осуществление авторского надзора за проведением ремонтно-реставрационных работ. Покровский Кафедральный Собор 1861г. г.Самара, ул.Ленинская, 77.  </t>
  </si>
  <si>
    <t>Ярославская область</t>
  </si>
  <si>
    <t>Осуществление авторского надзора за проведением ремонтно-реставрационных работ (продолжение) на объекте культурного наследия "Особняк Гориной, где бывал А.И.Солженицын" (Ставропольский край, г. Кисловодск)</t>
  </si>
  <si>
    <t>26-0939/6</t>
  </si>
  <si>
    <r>
      <t xml:space="preserve"> Пункт  13.  </t>
    </r>
    <r>
      <rPr>
        <sz val="12"/>
        <rFont val="Times New Roman"/>
        <family val="1"/>
      </rPr>
      <t>Комплексный проект "Культура русского Севера"</t>
    </r>
  </si>
  <si>
    <t>Направление I. Обеспечение сохранности историко-культурного наследия</t>
  </si>
  <si>
    <r>
      <t xml:space="preserve">Пункт 1. </t>
    </r>
    <r>
      <rPr>
        <sz val="12"/>
        <rFont val="Times New Roman"/>
        <family val="1"/>
      </rPr>
      <t>Работы по ремонту, реставрации,  противоаварийной защите, консервации памятников истории и культуры, находящихся в федеральной собственности</t>
    </r>
  </si>
  <si>
    <t>ДК</t>
  </si>
  <si>
    <t xml:space="preserve"> 01.04.2011 01.07.2011</t>
  </si>
  <si>
    <t>77-0317</t>
  </si>
  <si>
    <t>Техническая ошибка в наименовании мероприятия</t>
  </si>
  <si>
    <t>Российская Федерация</t>
  </si>
  <si>
    <t>77-0380</t>
  </si>
  <si>
    <t>Киномероприятия итальянского кино в России</t>
  </si>
  <si>
    <t>01.03.2011 15.12.2011</t>
  </si>
  <si>
    <t>77-0818</t>
  </si>
  <si>
    <t>Фестиваль российских фильмов в Польше</t>
  </si>
  <si>
    <t xml:space="preserve"> Польша</t>
  </si>
  <si>
    <t xml:space="preserve"> 01.09.2011  01.12.2011</t>
  </si>
  <si>
    <t>77-0320</t>
  </si>
  <si>
    <t>Ретроспектива российских фильмов в университетах Испании в рамках Года  России в Испании</t>
  </si>
  <si>
    <t>Испания</t>
  </si>
  <si>
    <t>77-0384</t>
  </si>
  <si>
    <t>Фестиваль российских фильмов в рамках Года России в Испании</t>
  </si>
  <si>
    <t>77-0387</t>
  </si>
  <si>
    <t>Франция</t>
  </si>
  <si>
    <t>01.04.2011 15.12.2011</t>
  </si>
  <si>
    <t>77-0774</t>
  </si>
  <si>
    <t>Фестивали российского кино в Италии</t>
  </si>
  <si>
    <t>Италия</t>
  </si>
  <si>
    <t>77-0816</t>
  </si>
  <si>
    <t>77-0316</t>
  </si>
  <si>
    <t>77-0776</t>
  </si>
  <si>
    <t>77-0157</t>
  </si>
  <si>
    <t>Направление VII. Поддержка отечественных производителей культурных благ и их продвижение на мировой рынок</t>
  </si>
  <si>
    <t>Зарубежные страны</t>
  </si>
  <si>
    <t>ДКНиИИ</t>
  </si>
  <si>
    <t xml:space="preserve"> 01.03.2011 01.12.2011</t>
  </si>
  <si>
    <r>
      <t xml:space="preserve">Пункт  14.  </t>
    </r>
    <r>
      <rPr>
        <sz val="12"/>
        <rFont val="Times New Roman"/>
        <family val="1"/>
      </rPr>
      <t>Комплексный проект "Культурное наследие Юга России, как фактор экономического развития регионов"</t>
    </r>
  </si>
  <si>
    <t>25-0922/2</t>
  </si>
  <si>
    <t>78-0922/18</t>
  </si>
  <si>
    <t>78-0922/19</t>
  </si>
  <si>
    <t>03-0941/1</t>
  </si>
  <si>
    <t>22-0941/9</t>
  </si>
  <si>
    <t>88-0941/11</t>
  </si>
  <si>
    <t>29-0941/20</t>
  </si>
  <si>
    <t>Уточнение наименования мероприятия</t>
  </si>
  <si>
    <t>38-0941/35</t>
  </si>
  <si>
    <t>38-0941/36</t>
  </si>
  <si>
    <t>50-0941/42</t>
  </si>
  <si>
    <t>50-0941/43</t>
  </si>
  <si>
    <t>63-0941/64</t>
  </si>
  <si>
    <r>
      <t xml:space="preserve"> Пункт  62.  </t>
    </r>
    <r>
      <rPr>
        <sz val="12"/>
        <rFont val="Times New Roman"/>
        <family val="1"/>
      </rPr>
      <t>Реализация мер, направленных на поддержку российского кинематографа в кинопрокате  (проведение мероприятий по пропаганде отечественного кино, частичное тиражирование фильмокопий)</t>
    </r>
  </si>
  <si>
    <r>
      <t xml:space="preserve">Пункт  63. </t>
    </r>
    <r>
      <rPr>
        <sz val="12"/>
        <rFont val="Times New Roman"/>
        <family val="1"/>
      </rPr>
      <t xml:space="preserve"> Система мероприятий, направленных на продвижение российских фильмов за рубежом (проведение кинофестивалей и некоммерческих киномероприятий и участие в них)</t>
    </r>
  </si>
  <si>
    <t>Направление V. Обеспечение культурного обмена</t>
  </si>
  <si>
    <t>ДГППИиНТ</t>
  </si>
  <si>
    <t>Гастроли Государственного Пушкинского театрального центра</t>
  </si>
  <si>
    <t>78-0089</t>
  </si>
  <si>
    <t>Уточнение мероприятия</t>
  </si>
  <si>
    <r>
      <t xml:space="preserve">Пункт  2.  </t>
    </r>
    <r>
      <rPr>
        <sz val="12"/>
        <rFont val="Times New Roman"/>
        <family val="1"/>
      </rPr>
      <t>Реставрация памятников истории и культуры, находящихся в федеральной собственности объектов религиозного назначения</t>
    </r>
  </si>
  <si>
    <r>
      <t xml:space="preserve">Пункт  3. </t>
    </r>
    <r>
      <rPr>
        <sz val="12"/>
        <rFont val="Times New Roman"/>
        <family val="1"/>
      </rPr>
      <t xml:space="preserve"> Реставрация памятников истории и культуры, включенных в проект "Историческая память"</t>
    </r>
  </si>
  <si>
    <t>Итого по программе:</t>
  </si>
  <si>
    <t>корректировка               (где значение +/- означает включение, либо исключение суммы из плана)</t>
  </si>
  <si>
    <t>Проведение ремонтно-реставрационных работ на объекте культурного наследия "Усадьба М.Д.Бутина" (Забайкальский край, г.Нерчинск)</t>
  </si>
  <si>
    <t>Осуществление авторского надзора за проведением ремонтно-реставрационных работ на объекте культурного наследия "Усадьба М.Д.Бутина" (Забайкальский край, г.Нерчинск)</t>
  </si>
  <si>
    <t>Проведение ремонтно-реставрационных работ на объекте культурного наследия "Народный дом им. А.С. Пушкина" по адресу: г. Владивосток, ул. Володарского, 19</t>
  </si>
  <si>
    <t>25-0021</t>
  </si>
  <si>
    <t>Осуществление авторского надзора за проведением ремонтно-реставрационных работ на объекте культурного наследия "Народный дом им. А.С. Пушкина" по адресу: г. Владивосток, ул. Володарского, 19</t>
  </si>
  <si>
    <t>Проведение ремонтно-реставрационных работ на объекте культурного наследия "Комплекс фортификационных сооружений Владивостокской крепости, 1889-1914гг.,: Форт №7, Литер А,Б, расположенном по адресу: Приморский край, город Владивосток, ул. Лесная, высота 162,3.</t>
  </si>
  <si>
    <t>25-0020</t>
  </si>
  <si>
    <t>Осуществление авторского надзора за проведением ремонтно-реставрационных работ на объекте культурного наследия "Комплекс фортификационных сооружений Владивостокской крепости, 1889-1914гг.,: Форт №7, Литер А,Б, расположенном по адресу: Приморский край, город Владивосток, ул. Лесная, высота 162,3.</t>
  </si>
  <si>
    <t>Проведение ремонтно-реставрационных работ на объекте культурного наследия Усадьба Богородицкое: "Флигель"</t>
  </si>
  <si>
    <t>67-0080</t>
  </si>
  <si>
    <t>Осуществление авторского надзора за проведением ремонтно-реставрационных работ на объекте культурного наследия Усадьба Богородицкое: "Флигель"</t>
  </si>
  <si>
    <t>Проведение ремонтно-реставрационных работ на объекте культурного наследия «Дом Флеер Г.Ф. (магазин аптекарский)»</t>
  </si>
  <si>
    <t>Томская область</t>
  </si>
  <si>
    <t>Осуществление авторского надзора за проведением ремонтно-реставрационных работ на объекте культурного наследия «Дом Флеер Г.Ф. (магазин аптекарский)»</t>
  </si>
  <si>
    <t>Проведение ремонтно-реставрационных работ на объекте культурного наследия "Усадьба Замятина-Третьякова XIX в. Главный дом с флигелем и оградой"</t>
  </si>
  <si>
    <t>77-0824</t>
  </si>
  <si>
    <t>Осуществление авторского надзора за проведением ремонтно-реставрационных работ на объекте культурного наследия "Усадьба Замятина-Третьякова XIX в. Главный дом с флигелем и оградой"</t>
  </si>
  <si>
    <t>Экономия от конкурсных процедур по мероприятию:  Осуществление технического надзора</t>
  </si>
  <si>
    <t>77-0923</t>
  </si>
  <si>
    <t>Осуществление технического надзора</t>
  </si>
  <si>
    <t>Проведение ремонтно-реставрационных работ Новобиржевой Гостиный двор</t>
  </si>
  <si>
    <t>78-0250</t>
  </si>
  <si>
    <t>Проведение ремонтно-реставрационных работ Дворец графов Бобринских</t>
  </si>
  <si>
    <t>78-0257</t>
  </si>
  <si>
    <t>80-0023</t>
  </si>
  <si>
    <t>80-0025</t>
  </si>
  <si>
    <t>25-0020/1</t>
  </si>
  <si>
    <t>67-0080/1</t>
  </si>
  <si>
    <t>70-0037</t>
  </si>
  <si>
    <t>70-0037/1</t>
  </si>
  <si>
    <t>77-0824/1</t>
  </si>
  <si>
    <t xml:space="preserve">  Осуществление технического надзора</t>
  </si>
  <si>
    <t xml:space="preserve">Экономия от проведения конкурсных процедур </t>
  </si>
  <si>
    <t>Уточнение мероприятий Государственный контракт №139-01-41/10-11 от 07.02.2011</t>
  </si>
  <si>
    <t xml:space="preserve">Осуществление технического надзора. </t>
  </si>
  <si>
    <t>77-0923/1</t>
  </si>
  <si>
    <t>Преренос средств федерального бюджета из пункта 2 в объеме 30 194,63 тыс. рублей</t>
  </si>
  <si>
    <t>Гусиноозерский дацан (Цогчен дуган). Производство ремонтно реставрационных работ.</t>
  </si>
  <si>
    <t>03-0031</t>
  </si>
  <si>
    <t>Церковь свт. Димитрия Ростовского, г.Барнаул, пл.Спартака, 10. Проведение ремонтно-реставрационных работ включая благоустройство территории.</t>
  </si>
  <si>
    <t>22-0028</t>
  </si>
  <si>
    <t>88-0041</t>
  </si>
  <si>
    <t>29-0115</t>
  </si>
  <si>
    <t>Церковь Знамения Пресвятой Богородицы. г.Иркутск, ул. Ангарская, 14, лит.А  Проведение противоаварийных и ремонтно-реставрационных работ.</t>
  </si>
  <si>
    <t>38-0053</t>
  </si>
  <si>
    <t xml:space="preserve">Осуществление археологического надзора. Церковь Знамения Пресвятой Богородицы. г.Иркутск, ул. Ангарская, 14, лит.А  </t>
  </si>
  <si>
    <t>Церковь Крестовоздвиженская. г.Иркутск, ул. Седова, 1, лит.А, Б/угол ул.Тимирязева. Проведение противоаварийных и ремонтно-реставрационных работ.</t>
  </si>
  <si>
    <t>38-0054</t>
  </si>
  <si>
    <t>Производство ремонтно-реставрационных работ. Храм Рождества Пресвятой Богородицы. (Дмитровский р-н, с. Вороново)</t>
  </si>
  <si>
    <t>Осуществление авторского надзора за проведением ремонтно-реставрационных работ. Храм Рождества Пресвятой Богородицы. (Дмитровский р-н, с. Вороново)</t>
  </si>
  <si>
    <t>50-0026</t>
  </si>
  <si>
    <t>Подворье Саввино-Сторожевского мужского монастыря. Храм Успения Божией Матери на Городке.Московская обл., Одинцовский р-н, г.Звенигород, ул. Городок, д 2. Разработка проектной документации.</t>
  </si>
  <si>
    <t>Уточнение суммы финансирования мероприятия</t>
  </si>
  <si>
    <t>Ансамбль Успенского Колоцкого женского монастыря. Можайский  р-н, д. Колоцкое. Проведение ремонтно-реставрационных работ.</t>
  </si>
  <si>
    <t>50-0034</t>
  </si>
  <si>
    <t>Проведение ремонтно-реставрационных работ на объекте культурного наследия «Уточья башня Ансамбля Троице-Сергиевой Лавры»</t>
  </si>
  <si>
    <t>50-0100</t>
  </si>
  <si>
    <t>Осуществление авторского надзора за проведением ремонтно-реставрационных работ на объекте культурного наследия «Уточья башня Ансамбля Троице-Сергиевой Лавры»</t>
  </si>
  <si>
    <t>Производство ремонтно-реставрационных работ. Успенский собор Высоковско-Успенского монастыря. (Ковернинский р-н)</t>
  </si>
  <si>
    <t>Осуществление авторского надзора за проведением ремонтно-реставрационных работ. Успенский собор Высоковско-Успенского монастыря. (Ковернинский р-н)</t>
  </si>
  <si>
    <t>Свято-Успенский (Свято-Михайло-Архангельский) собор. г.Орел, Михаило-Архангельский пер. Проведение реставрационных работ по монументальной живописи.</t>
  </si>
  <si>
    <t>57-0055</t>
  </si>
  <si>
    <t>Ансамбль Троицкого Оптина женского монастыря.  Проведение ремонто-реставрационных работ. (Троицкий Оптин женский монастырь)</t>
  </si>
  <si>
    <t>57-0069</t>
  </si>
  <si>
    <t>Осуществление авторского надзора за проведением ремонто-реставрационных работ. Ансамбль Троицкого Оптина женского монастыря.</t>
  </si>
  <si>
    <t>Проведение ремонтно-реставрационных работ на объекте культурного наследия Христорождественский собор Свято-Успенского Вышенского женского монастыря</t>
  </si>
  <si>
    <t>62-0020</t>
  </si>
  <si>
    <t>Осуществление авторского надзора за проведением ремонтно-реставрационных работ на объекте культурного наследия Христорождественский собор Свято-Успенского Вышенского женского монастыря</t>
  </si>
  <si>
    <t>Покровский Кафедральный Собор 1861г. г.Самара, ул.Ленинская, 77.  Проведение ремонтно-реставрационных работ.</t>
  </si>
  <si>
    <t>63-0056</t>
  </si>
  <si>
    <t>Проведение ремонтно-реставрационных работ на объекте культурного наследия Здание семинарии духовной Православной (г. Саратов)</t>
  </si>
  <si>
    <t>Саратовская область</t>
  </si>
  <si>
    <t>64-0059</t>
  </si>
  <si>
    <t>Осуществление авторского надзора за проведением ремонтно-реставрационных работ на объекте культурного наследия Здание семинарии духовной Православной (г. Саратов)</t>
  </si>
  <si>
    <t>Ново-Тихвинский женский монастырь. Церковь "Всех Скорбящих Радость". Проведение ремонтно-реставрационных работ.</t>
  </si>
  <si>
    <t>66-0087</t>
  </si>
  <si>
    <t>Разработка проектной документации. Борисо-Глебский мужской монастырь. (пос. Борисоглебский Ярославской обл.)</t>
  </si>
  <si>
    <t>76-0034</t>
  </si>
  <si>
    <t>Разработка проектной документации. Собор Феодоровской иконы Божией Матери, Преподобного Михаила Малеина и Святого Благоверного князя Александра Невского, г. Санкт-Петербург, ул.Миргородская.</t>
  </si>
  <si>
    <t>78-0247/1</t>
  </si>
  <si>
    <t>Осуществление авторского надзора за проведением первоочередных-противоаварийных и ремонтно-реставрационных работ на объекте культурного наследия «Никольский Морской собор», г. Санкт-Петербург, г. Кронштадт, Якорная пл., д. 2</t>
  </si>
  <si>
    <t>78-0279</t>
  </si>
  <si>
    <t>Осуществление технического надзора за проведением первоочередных-противоаварийных и ремонтно-реставрационных работ на объекте культурного наследия «Никольский Морской собор», г. Санкт-Петербург, г. Кронштадт, Якорная пл.</t>
  </si>
  <si>
    <t>78-0280</t>
  </si>
  <si>
    <t>Иоанно-Предтеченский женский монастырь (Ансамбль Ивановского монастыря). г.Москва, М.Ивановский пер.. Разработка проектной документации.</t>
  </si>
  <si>
    <t>Богородице-Рождественский ставропигиальный женский монастырь. Храм Иоанна Златоуста.г.Москва, ул.Рождественка, 20, стр. 15. Разработка проектной документации.</t>
  </si>
  <si>
    <t>77-0680</t>
  </si>
  <si>
    <t>Уточнение суммы мероприятия</t>
  </si>
  <si>
    <t>77-0942</t>
  </si>
  <si>
    <t>Осуществление технического надзора.</t>
  </si>
  <si>
    <t>Богоявленский собор. г. Енисейск, пер.Пожарный, д.1. Проведение ремонтно-реставрационных работ.</t>
  </si>
  <si>
    <t>Голгофо-Распятский Анзерский скит. Гостиница, 1859-1865 гг. Архангельская обл., Соловецкий р-н, о. Анзер. Разработка проектной документации.</t>
  </si>
  <si>
    <t>38-0055</t>
  </si>
  <si>
    <t>50-0197</t>
  </si>
  <si>
    <t>50-0197/1</t>
  </si>
  <si>
    <t>Подворье Марфо-Мариинской Обители. Храм Апостола и Евангелиста Иоанна Богослова. Московская обл., Волоколамский р-н, с. Каменки.Проведение ремонтно-реставрационных работ.</t>
  </si>
  <si>
    <t>50-0100/1</t>
  </si>
  <si>
    <t>52-0064</t>
  </si>
  <si>
    <t>52-0064/1</t>
  </si>
  <si>
    <t>57-0069/1</t>
  </si>
  <si>
    <t>62-0020/1</t>
  </si>
  <si>
    <t>64-0059/1</t>
  </si>
  <si>
    <t>77-4300</t>
  </si>
  <si>
    <t>Государственный контракт №136-01-41/10-11 от 07.02.2011</t>
  </si>
  <si>
    <t>Государственный контракт №134-01-41/10-11 от 07.02.2011</t>
  </si>
  <si>
    <t>77-0942/1</t>
  </si>
  <si>
    <t>77-0942/2</t>
  </si>
  <si>
    <t>77-0925</t>
  </si>
  <si>
    <t>Перенос средст федерального бюджета в пункт 1 в объеме в объеме 30 194,63 тыс. рублей и в пункт 14 в объеме                       9 818,19 тыс. рублей</t>
  </si>
  <si>
    <t>Перенос средст федерального бюджета  в пункт 14 в объеме 306,21 тыс. рублей</t>
  </si>
  <si>
    <t>77-0932</t>
  </si>
  <si>
    <t>Перенос средст федерального бюджета  в пункт 14 в объеме 10,68 тыс. рублей</t>
  </si>
  <si>
    <t>Проведение ремонтно-реставрационных работ (продолжение) на объекте культурного наследия "Особняк Гориной, где бывал А.И.Солженицын" (Ставропольский край, г. Кисловодск)</t>
  </si>
  <si>
    <t>26-0054</t>
  </si>
  <si>
    <t>Осуществление технического надзора за проведением ремонтно-реставрационных работ (продолжение) на объекте культурного наследия "Особняк Гориной, где бывал А.И.Солженицын" (Ставропольский край, г. Кисловодск)</t>
  </si>
  <si>
    <t>77-0940</t>
  </si>
  <si>
    <t xml:space="preserve">Экономия от проведения конкурсных процедур  </t>
  </si>
  <si>
    <t>26-0055</t>
  </si>
  <si>
    <t>Преренос средств федерального бюджета из пункта 2,3 и 13 в объеме 10 135,08 тыс. рублей</t>
  </si>
  <si>
    <r>
      <t xml:space="preserve">Пункт  5.  </t>
    </r>
    <r>
      <rPr>
        <sz val="12"/>
        <rFont val="Times New Roman"/>
        <family val="1"/>
      </rPr>
      <t xml:space="preserve">Реставрация и консервация музейных предметов, входящих в состав государственной части Музейного фонда Российской Федерации  </t>
    </r>
  </si>
  <si>
    <t>Реставрация диорамы Центрального музея Великой Отечественной</t>
  </si>
  <si>
    <t>г. Москва</t>
  </si>
  <si>
    <t>77-0867</t>
  </si>
  <si>
    <t>Реставрация коллекции мебели (предметов интерьера)  Московской медицинской академии имени И.М. Сеченова.</t>
  </si>
  <si>
    <t>01.01.2011 01.12.2011</t>
  </si>
  <si>
    <t>77-0545</t>
  </si>
  <si>
    <t>"Реставрация произведений графики  Б.М.Кустодиева" из собрания ОГУК "Астраханская картинная галерея им.П.М.Догадина"</t>
  </si>
  <si>
    <t xml:space="preserve">                   Астраханская область</t>
  </si>
  <si>
    <t>протокол экспертной комиссии № 3</t>
  </si>
  <si>
    <t>Реставрация музейных предметов  П.А. Столыпина из коллекции Государственного учреждения культуры «Саратовский областной музей краеведения»</t>
  </si>
  <si>
    <t>Реставрация буфета из фондов историко-художественного музея города Раменское</t>
  </si>
  <si>
    <t xml:space="preserve">Московская область </t>
  </si>
  <si>
    <t>01.03.2011 01.12.2011</t>
  </si>
  <si>
    <t>Реставрация музейных предметов  из фондов ГУК "Рязанский государственный областной художественный музей им. И.П. Пожалостина"</t>
  </si>
  <si>
    <t>Реставрация скульптуры С.Д. Эрьзи из коллекции Мордовского республиканского музея изобразительных искусств им. С.Д. Эрьзи</t>
  </si>
  <si>
    <t xml:space="preserve">                   Республика Мордовия</t>
  </si>
  <si>
    <t>Реставрация предметов мебели из фондов Иркутского областного краеведческого музея</t>
  </si>
  <si>
    <t>Реставрация музейных предметов из собрания КГБУК "Красноярский краевой краеведческий музей"</t>
  </si>
  <si>
    <t>13-0049</t>
  </si>
  <si>
    <t>88-0051</t>
  </si>
  <si>
    <t>30-0153</t>
  </si>
  <si>
    <t>38-0056</t>
  </si>
  <si>
    <t>50-0198</t>
  </si>
  <si>
    <t>62-0049</t>
  </si>
  <si>
    <t>64-0081</t>
  </si>
  <si>
    <r>
      <t xml:space="preserve">Пункт  7.  </t>
    </r>
    <r>
      <rPr>
        <sz val="12"/>
        <rFont val="Times New Roman"/>
        <family val="1"/>
      </rPr>
      <t>Страховое копирование библиотечных фондов, фильмофонда</t>
    </r>
  </si>
  <si>
    <t>Поставка оборудования для страхового микрофильмирования фондов Российской национальной библиотеки</t>
  </si>
  <si>
    <t>78-0212</t>
  </si>
  <si>
    <t>Поставка аппаратно-программного комплекса для модернизации оборудования для страхового копирования фондов Российской национальной библиотеки</t>
  </si>
  <si>
    <t>Санкт-Петербург</t>
  </si>
  <si>
    <t>78-0281</t>
  </si>
  <si>
    <r>
      <t xml:space="preserve">Пункт  9.  </t>
    </r>
    <r>
      <rPr>
        <sz val="12"/>
        <rFont val="Times New Roman"/>
        <family val="1"/>
      </rPr>
      <t xml:space="preserve">Создание условий для обеспечения доступности музейных и библиотечных фондов, фильмофондов, а также их безопасности   </t>
    </r>
  </si>
  <si>
    <t>Приобретение оборудования для обеспечения безопасности музеев</t>
  </si>
  <si>
    <t>Межрегиональные мероприятия</t>
  </si>
  <si>
    <t>77-0929</t>
  </si>
  <si>
    <t>Приобретение оборудования для создания опытного образца модуля хранилищ для особо ценного хранения</t>
  </si>
  <si>
    <t>Приобретение оборудования систем контроля и ограничения доступа для Государственного  историко-художественного и природного музея-заповедника В.Д. Поленова</t>
  </si>
  <si>
    <t>Тульская область</t>
  </si>
  <si>
    <t>71-0034</t>
  </si>
  <si>
    <t>Уточнение в название мероприятия</t>
  </si>
  <si>
    <t>Установка противопожарных дверей для обеспечения безопасности  здания "Арсенал" Национального музея имени Кузебая Герда</t>
  </si>
  <si>
    <t xml:space="preserve">                         Удмуртская республика</t>
  </si>
  <si>
    <t>18-0017</t>
  </si>
  <si>
    <t>78-0282</t>
  </si>
  <si>
    <t>Организация и проведение киномероприятий в Республике Калмыкия</t>
  </si>
  <si>
    <t>Республика Калмыкия</t>
  </si>
  <si>
    <t>01.01.2011 31.12.2011</t>
  </si>
  <si>
    <t>08-0025</t>
  </si>
  <si>
    <t>Решение конкурской ко-миссии пр.№0173100007711000029-2 от 18.03.11г.</t>
  </si>
  <si>
    <t>Организация и проведение киномероприятий в Республике Коми</t>
  </si>
  <si>
    <t>Республика Коми</t>
  </si>
  <si>
    <t>11-0021</t>
  </si>
  <si>
    <t>Киномероприятие - Фестиваль "Новое кино России на земле Мордовии", посвященного 1000-летию единения мордовского народа с народами Российского государства</t>
  </si>
  <si>
    <t>01.09.2011 30.09.2011</t>
  </si>
  <si>
    <t>13-0037</t>
  </si>
  <si>
    <t>Киномероприятие - Фестиваль анимационного кино, посвященного 1000-летию единения мордовского народа с народами Российского носударства</t>
  </si>
  <si>
    <t>01.11.2011 30.11.2011</t>
  </si>
  <si>
    <t>13-0038</t>
  </si>
  <si>
    <t>Решение конкурской ко-миссии пр.№0173100007711000028-2 от 16.03.11г.</t>
  </si>
  <si>
    <t>Киномероприятие - Чебоксарский международный кинофестиваль, посвященный кинематографу малых народов</t>
  </si>
  <si>
    <t>Чувашская Республика</t>
  </si>
  <si>
    <t>27.04.2011 30.04.2011</t>
  </si>
  <si>
    <t>21-0007</t>
  </si>
  <si>
    <t>Киномероприятие - XIII Шукшинский кинофестиваль</t>
  </si>
  <si>
    <t>21.07.2011 24.07.2011</t>
  </si>
  <si>
    <t>ф1у5</t>
  </si>
  <si>
    <t>XXII Открытый кинофестиваль "Кинотавр"</t>
  </si>
  <si>
    <t>г.Сочи</t>
  </si>
  <si>
    <t>04.06.2011 11.06.2011</t>
  </si>
  <si>
    <t>к1</t>
  </si>
  <si>
    <t>Решение конкурской ко-миссии пр.№0173100007711000021-2 от 05.03.11г.</t>
  </si>
  <si>
    <t>Организация проведения фестиваля игровых фильмов</t>
  </si>
  <si>
    <t>Амурская область</t>
  </si>
  <si>
    <t>сентябрь 2011год</t>
  </si>
  <si>
    <t>28-0014</t>
  </si>
  <si>
    <t>V Междунардный кинофестиваль имени А.Тарковского "Зеркало"</t>
  </si>
  <si>
    <t>23.05.2011 29.05.2011</t>
  </si>
  <si>
    <t>37-0007</t>
  </si>
  <si>
    <t>Решение конкурской ко-миссии пр.№0173100007711000026-2 от 11.03.11г.</t>
  </si>
  <si>
    <t xml:space="preserve">XVI Открытый Российский фестиваль анимационного кино  </t>
  </si>
  <si>
    <t>23.02.2011 27.02.2011</t>
  </si>
  <si>
    <t>33-0028</t>
  </si>
  <si>
    <t>Решение конкурской ко-миссии пр.№101229/893143/2053/2 от 01.02.11г.</t>
  </si>
  <si>
    <t>Организация проведения кинофестиваля научно-популярных и учебных фильмов</t>
  </si>
  <si>
    <t>ф1у11</t>
  </si>
  <si>
    <t>Кинофестиваль дебютного кино</t>
  </si>
  <si>
    <t>Калининградская область</t>
  </si>
  <si>
    <t>39-0013</t>
  </si>
  <si>
    <t>VI  Международный Сретенский православный   кинофестиваль "Встреча"</t>
  </si>
  <si>
    <t>Калужская область</t>
  </si>
  <si>
    <t>18.02.2011 23.02.2011</t>
  </si>
  <si>
    <t>40-0021</t>
  </si>
  <si>
    <t>VIII Всероссийский кинофестиваль короткометражных фильмов "СЕМЬЯ РОССИИ"</t>
  </si>
  <si>
    <t>03.05.2011 08.05.2011</t>
  </si>
  <si>
    <t>ф1у4</t>
  </si>
  <si>
    <t>XIX Международный фестиваль актеров кино "Созвездие"</t>
  </si>
  <si>
    <t>13.08.2011 18.08.2011</t>
  </si>
  <si>
    <t>ф1у7</t>
  </si>
  <si>
    <t>Решение конкурской ко-миссии пр.№0173100007711000027-2 от 16.03.11г.</t>
  </si>
  <si>
    <t>XX Международный Кинофорум духовно-нравственного кино "Золотой Витязь"</t>
  </si>
  <si>
    <t>14.06.2011 23.06.2011</t>
  </si>
  <si>
    <t>52-0036</t>
  </si>
  <si>
    <t>Решение конкурской ко-миссии пр.№0173100007711000025-2 от 11.03.11г.</t>
  </si>
  <si>
    <t>XVII  Российский кинофестиваль "Литература и кино"</t>
  </si>
  <si>
    <t>Ленинградская область</t>
  </si>
  <si>
    <t>10.03.2011 16.03.2011</t>
  </si>
  <si>
    <t>47-0035</t>
  </si>
  <si>
    <t>Решение конкурской ко-миссии пр.№101230/893143/2055/2 от 04.02.11г.</t>
  </si>
  <si>
    <t>Фестиваль российского кино</t>
  </si>
  <si>
    <t>47-0032</t>
  </si>
  <si>
    <t>Киномероприятие - VI кинофестиваль российских фильмов "Липецкий выбор"</t>
  </si>
  <si>
    <t>Липецкая область</t>
  </si>
  <si>
    <t>23.11.2011 27.11.2011</t>
  </si>
  <si>
    <t>48-0003</t>
  </si>
  <si>
    <t>XV Кинофестиваль архивного кино "Белые Столбы - 2011"</t>
  </si>
  <si>
    <t>31.01.2011 05.02.2011</t>
  </si>
  <si>
    <t>ф1у1</t>
  </si>
  <si>
    <t>Аукцион № SBR 1012290443 от 29.12.10г.</t>
  </si>
  <si>
    <t>Организация и проведение киномероприятий  в Московской области</t>
  </si>
  <si>
    <t>01.04.2011 31.05.2011</t>
  </si>
  <si>
    <t>50-0158</t>
  </si>
  <si>
    <t>Киномероприятие - Киномарафон "Кино - Космос"</t>
  </si>
  <si>
    <t>01.04.2011 31.12.2011</t>
  </si>
  <si>
    <t>52-0002</t>
  </si>
  <si>
    <t>Киномероприятие - областной кинофестиваль "Киноэстафета"</t>
  </si>
  <si>
    <t>Омская область</t>
  </si>
  <si>
    <t>01.10.2011 31.10.2011</t>
  </si>
  <si>
    <t>55-0006</t>
  </si>
  <si>
    <t>Киномероприятие - IV кинофестиваль "Мужская роль" имени Ивана Мозжухина</t>
  </si>
  <si>
    <t>Пензенская область</t>
  </si>
  <si>
    <t>58-0011</t>
  </si>
  <si>
    <t>XVI Международный фестиваль "Кино - детям"</t>
  </si>
  <si>
    <t>26.04.2011 29.04.2011</t>
  </si>
  <si>
    <t>63-004</t>
  </si>
  <si>
    <t>Киномероприятие - "Третий междуна-родный фестиваль кино - и теле-программ для семейного просмотра имени В.Леонтьевой "От всей души"</t>
  </si>
  <si>
    <t>Ульяновская область</t>
  </si>
  <si>
    <t>01.05.2011 31.05.2011</t>
  </si>
  <si>
    <t>73-0005</t>
  </si>
  <si>
    <t xml:space="preserve">Организация и проведение Россий-скийх Международных Кинорынков (84-го,85-го,86-го) в РФ в 2011 году     </t>
  </si>
  <si>
    <t>77-0110</t>
  </si>
  <si>
    <t>Решение конкурской ко-миссии пр.№101229/893143/2054/2 от 02.02.11г.</t>
  </si>
  <si>
    <t>XVIII Открытый фестиваль студенческих и де-бютных фильмов "Святая Анна"</t>
  </si>
  <si>
    <t>12.03.2011 19.03.2011</t>
  </si>
  <si>
    <t>77-0477</t>
  </si>
  <si>
    <t>IX Международный фестиваль спортивного кино "Красногорский"</t>
  </si>
  <si>
    <t>31.03.2011 07.04.2011</t>
  </si>
  <si>
    <t>ф1у2</t>
  </si>
  <si>
    <t>Организация и проведение киномероприятия, посвященного ветеранам кино в городе Москвы</t>
  </si>
  <si>
    <t>01.03.2011 30.11.2011</t>
  </si>
  <si>
    <t>ф1у3</t>
  </si>
  <si>
    <r>
      <t xml:space="preserve">XIII Международный фестиваль детек-тивных фильмов и теле-программ пра-воохранительной тематики   ( "Detec-tive FEST" ("Закон и общество")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 xml:space="preserve">  </t>
    </r>
  </si>
  <si>
    <t>20.04.2011 24.04.2011</t>
  </si>
  <si>
    <t>Цикл киномероприятий в г.Москве в 2011 году</t>
  </si>
  <si>
    <t>ф1у6</t>
  </si>
  <si>
    <t>Решение конкурской ко-миссии пр.№0173100007711000022-2 от 16.03.11г.</t>
  </si>
  <si>
    <t>XXIV Торжественная церемония вруче-ния национальной кинематографичес-кой премии "НИКА" за 2010 год</t>
  </si>
  <si>
    <t>77-0798</t>
  </si>
  <si>
    <t>Решение конкурской ко-миссии пр.№0173100007711000019-3 от 09.03.11г.</t>
  </si>
  <si>
    <t>Проведение кинофестивалей и киномероприятий</t>
  </si>
  <si>
    <t xml:space="preserve">Международный фестиваль о правах человека </t>
  </si>
  <si>
    <t>77-0099</t>
  </si>
  <si>
    <t>Кинофестиваль студенческих фильмов</t>
  </si>
  <si>
    <t>77-0887</t>
  </si>
  <si>
    <t>Кинофестиваль неигрового артхаусного кино</t>
  </si>
  <si>
    <t>77-0690</t>
  </si>
  <si>
    <t>XIX Российский государственный зрительский кинофестиваль "Виват кино России!"</t>
  </si>
  <si>
    <t>12.05.2011 16.05.2011</t>
  </si>
  <si>
    <t>78-0038</t>
  </si>
  <si>
    <t>XIX Международный кинофестиваль "Фестиваль Фестивалей"</t>
  </si>
  <si>
    <t>23.06.2011 29.06.2011</t>
  </si>
  <si>
    <t>78-0103</t>
  </si>
  <si>
    <t>Международный Форум и выставка</t>
  </si>
  <si>
    <t>78-0229</t>
  </si>
  <si>
    <t>Организация и проведение киномероприятий в Еврейском автономном округе</t>
  </si>
  <si>
    <t>Еврейская автономная область</t>
  </si>
  <si>
    <t>79-0020</t>
  </si>
  <si>
    <r>
      <t xml:space="preserve">IX Международный фестиваль кинема-тографических дебютов "Дух огня"                                               </t>
    </r>
  </si>
  <si>
    <t>Ханты-Мансийский автономный округ</t>
  </si>
  <si>
    <t>19.02.2011 25.02.2011</t>
  </si>
  <si>
    <t>х1</t>
  </si>
  <si>
    <t>Организация и проведение киноме-роприятий в Ямало-Ненецком автономном округе</t>
  </si>
  <si>
    <t>Ямало-Ненецкий автономный округ</t>
  </si>
  <si>
    <t>89-0015</t>
  </si>
  <si>
    <t>IV Фестиваль польских фильмов в Москве "Висла"</t>
  </si>
  <si>
    <t>г.Москва</t>
  </si>
  <si>
    <t>Решение конкурской ко-миссии пр.№0173100007711000031-2 от 11.03.11г.</t>
  </si>
  <si>
    <t>Решение конкурской ко-миссии пр.№0173100007711000036-2 от 11.03.11г.</t>
  </si>
  <si>
    <t>Участие российской кинематографии в международном кинорынке на между-народном кинофестивале в Каннах (Франция)</t>
  </si>
  <si>
    <t>Решение конкурской ко-миссии пр.№0173100007711000088-2 от 22.03.11г.</t>
  </si>
  <si>
    <t>Решение конкурской ко-миссии пр.№0173100007711000053-2 от 15.03.11г.</t>
  </si>
  <si>
    <t>Решение конкурской ко-миссии пр.№0173100007711000050-2 от 15.03.11г.</t>
  </si>
  <si>
    <t>Недели российских фильмов в странах Юго-Восточной Европы</t>
  </si>
  <si>
    <t>Страны Юго-Восточной Европы</t>
  </si>
  <si>
    <t>01.05.2011 15.12.2011</t>
  </si>
  <si>
    <t>Изменения не вносились</t>
  </si>
  <si>
    <t>Показы испанских фильмов в рамках Года Испании в России</t>
  </si>
  <si>
    <t>Корректировка наименования проекта</t>
  </si>
  <si>
    <t>Оказание услуг по обеспечению учас-тия российских фильмов в междуна-родных кинофестивалях за рубежом</t>
  </si>
  <si>
    <t>Направление X. Научное, организационное и информационное обеспечение федеральной целевой программы "Культура России (2006 - 2011 годы)"</t>
  </si>
  <si>
    <r>
      <t xml:space="preserve">Пункт  84.  </t>
    </r>
    <r>
      <rPr>
        <sz val="12"/>
        <rFont val="Times New Roman"/>
        <family val="1"/>
      </rPr>
      <t>Разработка новых технологий, проведение научных изысканий в сфере кинематографии</t>
    </r>
  </si>
  <si>
    <t>Выполнение НИОКР для нужд кинематографии</t>
  </si>
  <si>
    <t>НИОКР-кино</t>
  </si>
  <si>
    <t>уточнение мероприятия</t>
  </si>
  <si>
    <t>Разработка требований к технологическим параметрам оценки качества проекции и звуковоспроизведения кинопоказа.</t>
  </si>
  <si>
    <t>НИОКР-кино-1</t>
  </si>
  <si>
    <t>Установка для цейтраферной двухракурсной стереосъёмки.</t>
  </si>
  <si>
    <t>НИОКР-кино-2</t>
  </si>
  <si>
    <t>Нормативно-статистическое обеспечение объектов технического регулирования кинематографии в 2011 г.</t>
  </si>
  <si>
    <t>НИОКР-кино-3</t>
  </si>
  <si>
    <t>Справочник «Методы и средства измерения светотехнических характеристик материалов при контроле качества кинопоказа».</t>
  </si>
  <si>
    <t>НИОКР-кино-4</t>
  </si>
  <si>
    <t>Диагностика технического состояния кинопроекционной техники в режиме периодического контроля.</t>
  </si>
  <si>
    <t>НИОКР-кино-5</t>
  </si>
  <si>
    <r>
      <t xml:space="preserve">Пункт 76. </t>
    </r>
    <r>
      <rPr>
        <sz val="12"/>
        <rFont val="Times New Roman"/>
        <family val="1"/>
      </rPr>
      <t>Проведение систематических научных исследований развития рыночных отношений в отрасли</t>
    </r>
  </si>
  <si>
    <t>Выполнение НИР "Оценка состояния культурного наследия народов Росссийской Федерации: 2011 год"</t>
  </si>
  <si>
    <t>77-0427</t>
  </si>
  <si>
    <t>В связи с переносом меропрприятия в перечень мероприятий реализуемыз ведомством в централизованном порядке</t>
  </si>
  <si>
    <t>Выполнение НИР "Школа культуролога как феномен современного образования школьников: методические походы"</t>
  </si>
  <si>
    <t>77-0636</t>
  </si>
  <si>
    <t>Выполнение НИР "Основные угрозы в сфере национальной безопасности, в предупреждении которых активную роль должна играть эффективная культурная политика государства, и национальных опыт противодействия этим угрозам средст-вами культуры"</t>
  </si>
  <si>
    <t>Рекомендации Межведомственной комиссии Совета Безопасности Российской Федерации по информационной безопасности о разработке теоритических основ и практических мер по выявлению и предупреждению негативных тенденций и угроз национальной безопасности в сфере культуры. Резолюция Министра кульутры Российской Федерации (служебная записка от 28.01.2011 № 488-01-69/АН-АН)</t>
  </si>
  <si>
    <t>77-4301</t>
  </si>
  <si>
    <t>01.04.2011 30.04.2011</t>
  </si>
  <si>
    <r>
      <t xml:space="preserve">Пункт  86.  </t>
    </r>
    <r>
      <rPr>
        <sz val="12"/>
        <rFont val="Times New Roman"/>
        <family val="1"/>
      </rPr>
      <t>Исследование рынка услуг культуры и рынка труда для специалистов, профессия которых связана с искусством и культурой</t>
    </r>
  </si>
  <si>
    <t>Выполнение НИР "Анализ эффективности реализации мероприятий/проектов, организатором которых выступает Минкультуры России, за период 2006-2011 годы"</t>
  </si>
  <si>
    <t>77-0915</t>
  </si>
  <si>
    <t>Проведение НИР "Разработка научно-теоретических основ и методик внедрения в практику деятельности федерального органа исполнительной власти, территориальных орга-нов управления в сфере культуры подсчета параметров и количественных индикаторов состояния отечественной культуры с точки зрения национальной безо-пасности Российской Федерации"</t>
  </si>
  <si>
    <t>77-4302</t>
  </si>
  <si>
    <t>Направление VIII. Обновление специального оборудования организаций сферы культуры и массовых коммуникаций</t>
  </si>
  <si>
    <r>
      <t xml:space="preserve">Пункт  70.  </t>
    </r>
    <r>
      <rPr>
        <sz val="12"/>
        <rFont val="Times New Roman"/>
        <family val="1"/>
      </rPr>
      <t>Организация мобильной системы обслуживания населенных пунктов, не имеющих библиотек</t>
    </r>
  </si>
  <si>
    <t>Обеспечение информационной и методической поддержки проекта «Организация мобильной системы обслуживания населенных пунктов, не имеющих библиотек»</t>
  </si>
  <si>
    <t>77-0700</t>
  </si>
  <si>
    <t>Расходы, связанные с   выполнением действий по оплате регистрационных сборов  со счета юридического лица на государственный технический осмотр</t>
  </si>
  <si>
    <t>Расходы, связанные с   выполнением действий по оплате регистрационных сборов  со счета юридического лица на выдачу талона о прохождении государственного технического осмотра</t>
  </si>
  <si>
    <t>Оказание услуг по обязательному страхованию гражданской ответственности владельца автотранспортных средств</t>
  </si>
  <si>
    <t xml:space="preserve"> Москва</t>
  </si>
  <si>
    <t>77-4303</t>
  </si>
  <si>
    <t>77-4304</t>
  </si>
  <si>
    <t>77-4305</t>
  </si>
  <si>
    <t>77-4306</t>
  </si>
  <si>
    <t>Предпечатная подготовка альбома «Пять колец под кремлевскими звездами», посвященного 30-летию Олимпийских игр 1980 г. в Москве</t>
  </si>
  <si>
    <t xml:space="preserve"> Осуществление технического надзора</t>
  </si>
  <si>
    <t>77-4243</t>
  </si>
  <si>
    <r>
      <t xml:space="preserve">Пункт  60.  </t>
    </r>
    <r>
      <rPr>
        <sz val="12"/>
        <rFont val="Times New Roman"/>
        <family val="1"/>
      </rPr>
      <t>Поддержка международных гастролей ведущих российских драматических, музыкальных коллективов</t>
    </r>
  </si>
  <si>
    <t>Спектакль по мотивам хакасского эпоса в Индии</t>
  </si>
  <si>
    <t>19-0025</t>
  </si>
  <si>
    <t>Уточнение формулировки наименования мероприятия</t>
  </si>
  <si>
    <t>Участие спектакля по хакасскому эпосу в международном театральном фестивале</t>
  </si>
  <si>
    <t>Дели, Индия</t>
  </si>
  <si>
    <t>Санкт-петербург</t>
  </si>
  <si>
    <t xml:space="preserve">01.09.2011
</t>
  </si>
  <si>
    <t>226</t>
  </si>
  <si>
    <t>Программа обменных гастролей «Траектория»</t>
  </si>
  <si>
    <t>15.01.2011
25.11.2011</t>
  </si>
  <si>
    <t>77-0746</t>
  </si>
  <si>
    <t xml:space="preserve">За счет экономии от проведения конкурсных процедур </t>
  </si>
  <si>
    <r>
      <t xml:space="preserve">Пункт  43.  </t>
    </r>
    <r>
      <rPr>
        <sz val="12"/>
        <rFont val="Times New Roman"/>
        <family val="1"/>
      </rPr>
      <t>Поддержка 100 гастролей федеральных театров и музыкальных коллективов в регионах</t>
    </r>
  </si>
  <si>
    <t>Проведение международных выставок-ярмарок</t>
  </si>
  <si>
    <t>Роспечать</t>
  </si>
  <si>
    <t>Париж, Франция</t>
  </si>
  <si>
    <t>Подгорица, Черногория</t>
  </si>
  <si>
    <t>18.03.2011   21.03.2011</t>
  </si>
  <si>
    <t>05.05.2011   11.05.2011</t>
  </si>
  <si>
    <t>Направление IX. Модернизация сети телерадиовещания Российской Федерации</t>
  </si>
  <si>
    <r>
      <t xml:space="preserve">Пункт 74. </t>
    </r>
    <r>
      <rPr>
        <sz val="12"/>
        <rFont val="Times New Roman"/>
        <family val="1"/>
      </rPr>
      <t>Проведение научно-технических работ в области перехода на цифровое вещание (опытная экплуатация результатов НИОКР)</t>
    </r>
  </si>
  <si>
    <t xml:space="preserve">Проведение исследований по повышению эффективности использования частотного ресурса, выделенного для наземного цифрового вещания; Разработка концепции организации вещания программ телевидения высокой четкости с опорой на сеть наземного вещания РТРС в стандарте DVB-T/T2 </t>
  </si>
  <si>
    <r>
      <t>Уточнение наименования мероприятия</t>
    </r>
    <r>
      <rPr>
        <sz val="11"/>
        <rFont val="Times New Roman"/>
        <family val="1"/>
      </rPr>
      <t xml:space="preserve"> в соответствии с принятым решением НТС Агентства от 31.01.2011 г.</t>
    </r>
  </si>
  <si>
    <r>
      <t xml:space="preserve">Пункт 47. </t>
    </r>
    <r>
      <rPr>
        <sz val="14"/>
        <rFont val="Times New Roman"/>
        <family val="1"/>
      </rPr>
      <t>Издание социально значимой литературы</t>
    </r>
  </si>
  <si>
    <t>Издание социально значимой литературы</t>
  </si>
  <si>
    <t>н/н</t>
  </si>
  <si>
    <t>ф1</t>
  </si>
  <si>
    <t xml:space="preserve">Уточнение мероприятий, изменение наименования мероприятия </t>
  </si>
  <si>
    <t>протокол экспертной комиссии № 3 от 30.03.2011</t>
  </si>
  <si>
    <r>
      <t xml:space="preserve">Пункт 65.  </t>
    </r>
    <r>
      <rPr>
        <sz val="12"/>
        <rFont val="Times New Roman"/>
        <family val="1"/>
      </rPr>
      <t>Проведение международных книжных выставок-ярмарок</t>
    </r>
  </si>
  <si>
    <t xml:space="preserve">      от  "13" апреля 2011 г</t>
  </si>
  <si>
    <t>№ 350</t>
  </si>
  <si>
    <r>
      <t>Приказ Роспечати от 24 ноября 2010 г. №</t>
    </r>
    <r>
      <rPr>
        <sz val="11"/>
        <rFont val="Times New Roman"/>
        <family val="1"/>
      </rPr>
      <t xml:space="preserve"> 533</t>
    </r>
  </si>
  <si>
    <r>
      <t>Расходы, связанные с   выполнением действий по оплате регистрационных сборов  со счета юридического лица на государственную пошлину</t>
    </r>
    <r>
      <rPr>
        <sz val="12"/>
        <rFont val="Arial"/>
        <family val="2"/>
      </rPr>
      <t xml:space="preserve">                              </t>
    </r>
    <r>
      <rPr>
        <sz val="12"/>
        <rFont val="Times New Roman"/>
        <family val="1"/>
      </rPr>
      <t>за государственную регистрацию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</si>
</sst>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р_."/>
    <numFmt numFmtId="166" formatCode="0.0000"/>
    <numFmt numFmtId="167" formatCode="#,##0.000"/>
    <numFmt numFmtId="168" formatCode="#,##0.0"/>
    <numFmt numFmtId="169" formatCode="0.0"/>
  </numFmts>
  <fonts count="3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wrapText="1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view="pageBreakPreview" zoomScaleSheetLayoutView="100" zoomScalePageLayoutView="0" workbookViewId="0" topLeftCell="A109">
      <selection activeCell="H172" sqref="H1:H16384"/>
    </sheetView>
  </sheetViews>
  <sheetFormatPr defaultColWidth="9.00390625" defaultRowHeight="12.75"/>
  <cols>
    <col min="1" max="1" width="4.125" style="90" customWidth="1"/>
    <col min="2" max="2" width="43.625" style="90" customWidth="1"/>
    <col min="3" max="3" width="12.375" style="90" customWidth="1"/>
    <col min="4" max="4" width="18.875" style="90" customWidth="1"/>
    <col min="5" max="5" width="12.75390625" style="90" customWidth="1"/>
    <col min="6" max="6" width="12.375" style="90" customWidth="1"/>
    <col min="7" max="7" width="16.375" style="90" customWidth="1"/>
    <col min="8" max="8" width="12.75390625" style="90" customWidth="1"/>
    <col min="9" max="9" width="11.25390625" style="90" customWidth="1"/>
    <col min="10" max="10" width="20.125" style="90" customWidth="1"/>
    <col min="11" max="11" width="9.125" style="90" customWidth="1"/>
    <col min="12" max="12" width="10.875" style="5" customWidth="1"/>
    <col min="13" max="13" width="10.75390625" style="5" customWidth="1"/>
    <col min="19" max="19" width="11.375" style="0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58" t="s">
        <v>0</v>
      </c>
      <c r="I1" s="58"/>
      <c r="J1" s="58"/>
      <c r="K1" s="58"/>
    </row>
    <row r="2" spans="1:11" ht="38.25" customHeight="1">
      <c r="A2" s="1"/>
      <c r="B2" s="1"/>
      <c r="C2" s="1"/>
      <c r="D2" s="1"/>
      <c r="E2" s="1"/>
      <c r="F2" s="1"/>
      <c r="G2" s="1"/>
      <c r="H2" s="59" t="s">
        <v>1</v>
      </c>
      <c r="I2" s="59"/>
      <c r="J2" s="59"/>
      <c r="K2" s="59"/>
    </row>
    <row r="3" spans="1:11" ht="12.75" customHeight="1">
      <c r="A3" s="1"/>
      <c r="B3" s="1"/>
      <c r="C3" s="1"/>
      <c r="D3" s="1"/>
      <c r="E3" s="1"/>
      <c r="F3" s="1"/>
      <c r="G3" s="1"/>
      <c r="H3" s="58" t="s">
        <v>512</v>
      </c>
      <c r="I3" s="58"/>
      <c r="J3" s="58"/>
      <c r="K3" s="58"/>
    </row>
    <row r="4" spans="1:11" ht="12.75" customHeight="1">
      <c r="A4" s="1"/>
      <c r="B4" s="1"/>
      <c r="C4" s="1"/>
      <c r="D4" s="1"/>
      <c r="E4" s="1"/>
      <c r="F4" s="1"/>
      <c r="G4" s="1"/>
      <c r="H4" s="58" t="s">
        <v>513</v>
      </c>
      <c r="I4" s="58"/>
      <c r="J4" s="58"/>
      <c r="K4" s="58"/>
    </row>
    <row r="5" spans="1:11" ht="12.75">
      <c r="A5" s="1"/>
      <c r="B5" s="1"/>
      <c r="C5" s="1"/>
      <c r="D5" s="1"/>
      <c r="E5" s="1"/>
      <c r="F5" s="1"/>
      <c r="G5" s="1"/>
      <c r="H5" s="3"/>
      <c r="I5" s="1"/>
      <c r="J5" s="1"/>
      <c r="K5" s="4"/>
    </row>
    <row r="6" spans="1:11" ht="37.5" customHeight="1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2.75">
      <c r="A7" s="2"/>
      <c r="B7" s="2"/>
      <c r="C7" s="2"/>
      <c r="D7" s="2"/>
      <c r="E7" s="2"/>
      <c r="F7" s="2"/>
      <c r="G7" s="2"/>
      <c r="H7" s="6"/>
      <c r="I7" s="2"/>
      <c r="J7" s="2"/>
      <c r="K7" s="4"/>
    </row>
    <row r="8" spans="1:11" ht="12.75">
      <c r="A8" s="2"/>
      <c r="B8" s="2"/>
      <c r="C8" s="2"/>
      <c r="D8" s="2"/>
      <c r="E8" s="2"/>
      <c r="F8" s="2"/>
      <c r="G8" s="2"/>
      <c r="H8" s="6"/>
      <c r="I8" s="2"/>
      <c r="J8" s="81"/>
      <c r="K8" s="4"/>
    </row>
    <row r="9" spans="1:11" ht="9" customHeight="1">
      <c r="A9" s="2"/>
      <c r="B9" s="2"/>
      <c r="C9" s="2"/>
      <c r="D9" s="2"/>
      <c r="E9" s="2"/>
      <c r="F9" s="2"/>
      <c r="G9" s="2"/>
      <c r="H9" s="6"/>
      <c r="I9" s="2"/>
      <c r="J9" s="2"/>
      <c r="K9" s="2" t="s">
        <v>2</v>
      </c>
    </row>
    <row r="10" spans="1:11" ht="21" customHeight="1">
      <c r="A10" s="56" t="s">
        <v>3</v>
      </c>
      <c r="B10" s="56" t="s">
        <v>4</v>
      </c>
      <c r="C10" s="56" t="s">
        <v>11</v>
      </c>
      <c r="D10" s="56" t="s">
        <v>5</v>
      </c>
      <c r="E10" s="56" t="s">
        <v>6</v>
      </c>
      <c r="F10" s="64" t="s">
        <v>7</v>
      </c>
      <c r="G10" s="64"/>
      <c r="H10" s="64"/>
      <c r="I10" s="56" t="s">
        <v>8</v>
      </c>
      <c r="J10" s="56" t="s">
        <v>9</v>
      </c>
      <c r="K10" s="60" t="s">
        <v>10</v>
      </c>
    </row>
    <row r="11" spans="1:11" ht="126" customHeight="1">
      <c r="A11" s="56"/>
      <c r="B11" s="56"/>
      <c r="C11" s="56"/>
      <c r="D11" s="56"/>
      <c r="E11" s="56"/>
      <c r="F11" s="11" t="s">
        <v>12</v>
      </c>
      <c r="G11" s="11" t="s">
        <v>117</v>
      </c>
      <c r="H11" s="18" t="s">
        <v>13</v>
      </c>
      <c r="I11" s="56"/>
      <c r="J11" s="56"/>
      <c r="K11" s="60"/>
    </row>
    <row r="12" spans="1:11" ht="15" customHeight="1">
      <c r="A12" s="76" t="s">
        <v>60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7.25" customHeight="1">
      <c r="A13" s="76" t="s">
        <v>61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63">
      <c r="A14" s="82">
        <v>1</v>
      </c>
      <c r="B14" s="83" t="s">
        <v>118</v>
      </c>
      <c r="C14" s="84" t="s">
        <v>25</v>
      </c>
      <c r="D14" s="85" t="s">
        <v>41</v>
      </c>
      <c r="E14" s="84" t="s">
        <v>26</v>
      </c>
      <c r="F14" s="86">
        <v>0</v>
      </c>
      <c r="G14" s="87">
        <f>H14-F14</f>
        <v>5000</v>
      </c>
      <c r="H14" s="86">
        <v>5000</v>
      </c>
      <c r="I14" s="86" t="s">
        <v>142</v>
      </c>
      <c r="J14" s="85" t="s">
        <v>510</v>
      </c>
      <c r="K14" s="84">
        <v>225</v>
      </c>
    </row>
    <row r="15" spans="1:11" ht="78.75">
      <c r="A15" s="82">
        <v>2</v>
      </c>
      <c r="B15" s="83" t="s">
        <v>119</v>
      </c>
      <c r="C15" s="84" t="s">
        <v>25</v>
      </c>
      <c r="D15" s="85" t="s">
        <v>41</v>
      </c>
      <c r="E15" s="84" t="s">
        <v>26</v>
      </c>
      <c r="F15" s="86">
        <v>0</v>
      </c>
      <c r="G15" s="87">
        <f>H15-F15</f>
        <v>50</v>
      </c>
      <c r="H15" s="86">
        <v>50</v>
      </c>
      <c r="I15" s="86" t="s">
        <v>143</v>
      </c>
      <c r="J15" s="85" t="s">
        <v>510</v>
      </c>
      <c r="K15" s="84">
        <v>226</v>
      </c>
    </row>
    <row r="16" spans="1:11" ht="66" customHeight="1">
      <c r="A16" s="14">
        <v>3</v>
      </c>
      <c r="B16" s="7" t="s">
        <v>120</v>
      </c>
      <c r="C16" s="12" t="s">
        <v>25</v>
      </c>
      <c r="D16" s="11" t="s">
        <v>27</v>
      </c>
      <c r="E16" s="12" t="s">
        <v>26</v>
      </c>
      <c r="F16" s="15">
        <v>2000</v>
      </c>
      <c r="G16" s="8">
        <f aca="true" t="shared" si="0" ref="G16:G32">H16-F16</f>
        <v>-2000</v>
      </c>
      <c r="H16" s="15">
        <v>0</v>
      </c>
      <c r="I16" s="15" t="s">
        <v>121</v>
      </c>
      <c r="J16" s="11" t="s">
        <v>510</v>
      </c>
      <c r="K16" s="12">
        <v>225</v>
      </c>
    </row>
    <row r="17" spans="1:11" ht="82.5" customHeight="1">
      <c r="A17" s="82">
        <v>4</v>
      </c>
      <c r="B17" s="83" t="s">
        <v>122</v>
      </c>
      <c r="C17" s="84" t="s">
        <v>25</v>
      </c>
      <c r="D17" s="85" t="s">
        <v>27</v>
      </c>
      <c r="E17" s="84" t="s">
        <v>26</v>
      </c>
      <c r="F17" s="86">
        <v>21.82</v>
      </c>
      <c r="G17" s="87">
        <f t="shared" si="0"/>
        <v>-21.82</v>
      </c>
      <c r="H17" s="86">
        <v>0</v>
      </c>
      <c r="I17" s="86" t="s">
        <v>94</v>
      </c>
      <c r="J17" s="11" t="s">
        <v>510</v>
      </c>
      <c r="K17" s="84">
        <v>226</v>
      </c>
    </row>
    <row r="18" spans="1:11" ht="107.25" customHeight="1">
      <c r="A18" s="14">
        <v>5</v>
      </c>
      <c r="B18" s="7" t="s">
        <v>123</v>
      </c>
      <c r="C18" s="12" t="s">
        <v>25</v>
      </c>
      <c r="D18" s="11" t="s">
        <v>27</v>
      </c>
      <c r="E18" s="12" t="s">
        <v>26</v>
      </c>
      <c r="F18" s="15">
        <v>0</v>
      </c>
      <c r="G18" s="8">
        <f t="shared" si="0"/>
        <v>15000</v>
      </c>
      <c r="H18" s="15">
        <v>15000</v>
      </c>
      <c r="I18" s="15" t="s">
        <v>124</v>
      </c>
      <c r="J18" s="11" t="s">
        <v>510</v>
      </c>
      <c r="K18" s="12">
        <v>225</v>
      </c>
    </row>
    <row r="19" spans="1:11" ht="128.25" customHeight="1">
      <c r="A19" s="82">
        <v>6</v>
      </c>
      <c r="B19" s="83" t="s">
        <v>125</v>
      </c>
      <c r="C19" s="84" t="s">
        <v>25</v>
      </c>
      <c r="D19" s="85" t="s">
        <v>27</v>
      </c>
      <c r="E19" s="84" t="s">
        <v>26</v>
      </c>
      <c r="F19" s="86">
        <v>0</v>
      </c>
      <c r="G19" s="87">
        <f t="shared" si="0"/>
        <v>150</v>
      </c>
      <c r="H19" s="86">
        <v>150</v>
      </c>
      <c r="I19" s="86" t="s">
        <v>144</v>
      </c>
      <c r="J19" s="11" t="s">
        <v>510</v>
      </c>
      <c r="K19" s="84">
        <v>226</v>
      </c>
    </row>
    <row r="20" spans="1:11" ht="63">
      <c r="A20" s="14">
        <v>7</v>
      </c>
      <c r="B20" s="7" t="s">
        <v>126</v>
      </c>
      <c r="C20" s="12" t="s">
        <v>25</v>
      </c>
      <c r="D20" s="11" t="s">
        <v>29</v>
      </c>
      <c r="E20" s="12" t="s">
        <v>26</v>
      </c>
      <c r="F20" s="15">
        <v>0</v>
      </c>
      <c r="G20" s="8">
        <f t="shared" si="0"/>
        <v>6000</v>
      </c>
      <c r="H20" s="15">
        <v>6000</v>
      </c>
      <c r="I20" s="15" t="s">
        <v>127</v>
      </c>
      <c r="J20" s="11" t="s">
        <v>510</v>
      </c>
      <c r="K20" s="12">
        <v>225</v>
      </c>
    </row>
    <row r="21" spans="1:11" ht="63">
      <c r="A21" s="82">
        <v>8</v>
      </c>
      <c r="B21" s="83" t="s">
        <v>128</v>
      </c>
      <c r="C21" s="84" t="s">
        <v>25</v>
      </c>
      <c r="D21" s="85" t="s">
        <v>29</v>
      </c>
      <c r="E21" s="84" t="s">
        <v>26</v>
      </c>
      <c r="F21" s="86">
        <v>0</v>
      </c>
      <c r="G21" s="87">
        <f t="shared" si="0"/>
        <v>60</v>
      </c>
      <c r="H21" s="86">
        <v>60</v>
      </c>
      <c r="I21" s="86" t="s">
        <v>145</v>
      </c>
      <c r="J21" s="11" t="s">
        <v>510</v>
      </c>
      <c r="K21" s="84">
        <v>226</v>
      </c>
    </row>
    <row r="22" spans="1:11" ht="63">
      <c r="A22" s="82">
        <v>9</v>
      </c>
      <c r="B22" s="83" t="s">
        <v>129</v>
      </c>
      <c r="C22" s="84" t="s">
        <v>25</v>
      </c>
      <c r="D22" s="85" t="s">
        <v>130</v>
      </c>
      <c r="E22" s="84" t="s">
        <v>26</v>
      </c>
      <c r="F22" s="86">
        <v>0</v>
      </c>
      <c r="G22" s="87">
        <f t="shared" si="0"/>
        <v>5500</v>
      </c>
      <c r="H22" s="86">
        <v>5500</v>
      </c>
      <c r="I22" s="86" t="s">
        <v>146</v>
      </c>
      <c r="J22" s="11" t="s">
        <v>510</v>
      </c>
      <c r="K22" s="84">
        <v>225</v>
      </c>
    </row>
    <row r="23" spans="1:11" ht="63">
      <c r="A23" s="82">
        <v>10</v>
      </c>
      <c r="B23" s="83" t="s">
        <v>131</v>
      </c>
      <c r="C23" s="84" t="s">
        <v>25</v>
      </c>
      <c r="D23" s="85" t="s">
        <v>130</v>
      </c>
      <c r="E23" s="84" t="s">
        <v>26</v>
      </c>
      <c r="F23" s="86">
        <v>0</v>
      </c>
      <c r="G23" s="87">
        <f t="shared" si="0"/>
        <v>55</v>
      </c>
      <c r="H23" s="86">
        <v>55</v>
      </c>
      <c r="I23" s="86" t="s">
        <v>147</v>
      </c>
      <c r="J23" s="11" t="s">
        <v>510</v>
      </c>
      <c r="K23" s="84">
        <v>226</v>
      </c>
    </row>
    <row r="24" spans="1:11" ht="63">
      <c r="A24" s="14">
        <v>11</v>
      </c>
      <c r="B24" s="7" t="s">
        <v>132</v>
      </c>
      <c r="C24" s="12" t="s">
        <v>25</v>
      </c>
      <c r="D24" s="11" t="s">
        <v>20</v>
      </c>
      <c r="E24" s="12" t="s">
        <v>26</v>
      </c>
      <c r="F24" s="15">
        <v>0</v>
      </c>
      <c r="G24" s="8">
        <f t="shared" si="0"/>
        <v>10000</v>
      </c>
      <c r="H24" s="15">
        <v>10000</v>
      </c>
      <c r="I24" s="15" t="s">
        <v>133</v>
      </c>
      <c r="J24" s="11" t="s">
        <v>510</v>
      </c>
      <c r="K24" s="12">
        <v>225</v>
      </c>
    </row>
    <row r="25" spans="1:11" ht="78.75">
      <c r="A25" s="82">
        <v>12</v>
      </c>
      <c r="B25" s="83" t="s">
        <v>134</v>
      </c>
      <c r="C25" s="84" t="s">
        <v>25</v>
      </c>
      <c r="D25" s="85" t="s">
        <v>20</v>
      </c>
      <c r="E25" s="84" t="s">
        <v>26</v>
      </c>
      <c r="F25" s="86">
        <v>0</v>
      </c>
      <c r="G25" s="87">
        <f t="shared" si="0"/>
        <v>100</v>
      </c>
      <c r="H25" s="86">
        <v>100</v>
      </c>
      <c r="I25" s="86" t="s">
        <v>148</v>
      </c>
      <c r="J25" s="11" t="s">
        <v>510</v>
      </c>
      <c r="K25" s="84">
        <v>226</v>
      </c>
    </row>
    <row r="26" spans="1:11" ht="64.5" customHeight="1">
      <c r="A26" s="14">
        <v>13</v>
      </c>
      <c r="B26" s="7" t="s">
        <v>149</v>
      </c>
      <c r="C26" s="12" t="s">
        <v>25</v>
      </c>
      <c r="D26" s="11" t="s">
        <v>20</v>
      </c>
      <c r="E26" s="12" t="s">
        <v>26</v>
      </c>
      <c r="F26" s="15">
        <v>1675</v>
      </c>
      <c r="G26" s="8">
        <f t="shared" si="0"/>
        <v>-138.76</v>
      </c>
      <c r="H26" s="15">
        <v>1536.24</v>
      </c>
      <c r="I26" s="15" t="s">
        <v>136</v>
      </c>
      <c r="J26" s="11" t="s">
        <v>150</v>
      </c>
      <c r="K26" s="12">
        <v>226</v>
      </c>
    </row>
    <row r="27" spans="1:11" ht="94.5">
      <c r="A27" s="14">
        <v>14</v>
      </c>
      <c r="B27" s="7" t="s">
        <v>137</v>
      </c>
      <c r="C27" s="12" t="s">
        <v>25</v>
      </c>
      <c r="D27" s="11" t="s">
        <v>20</v>
      </c>
      <c r="E27" s="12" t="s">
        <v>26</v>
      </c>
      <c r="F27" s="15">
        <v>1536.24</v>
      </c>
      <c r="G27" s="8">
        <f t="shared" si="0"/>
        <v>-409.1700000000001</v>
      </c>
      <c r="H27" s="15">
        <v>1127.07</v>
      </c>
      <c r="I27" s="15" t="s">
        <v>136</v>
      </c>
      <c r="J27" s="11" t="s">
        <v>151</v>
      </c>
      <c r="K27" s="12">
        <v>226</v>
      </c>
    </row>
    <row r="28" spans="1:11" ht="63">
      <c r="A28" s="14">
        <v>15</v>
      </c>
      <c r="B28" s="7" t="s">
        <v>137</v>
      </c>
      <c r="C28" s="12" t="s">
        <v>25</v>
      </c>
      <c r="D28" s="11" t="s">
        <v>20</v>
      </c>
      <c r="E28" s="12" t="s">
        <v>26</v>
      </c>
      <c r="F28" s="15">
        <v>0</v>
      </c>
      <c r="G28" s="8">
        <f t="shared" si="0"/>
        <v>736.1</v>
      </c>
      <c r="H28" s="15">
        <v>736.1</v>
      </c>
      <c r="I28" s="15" t="s">
        <v>153</v>
      </c>
      <c r="J28" s="11" t="s">
        <v>510</v>
      </c>
      <c r="K28" s="12">
        <v>226</v>
      </c>
    </row>
    <row r="29" spans="1:11" ht="63">
      <c r="A29" s="14">
        <v>16</v>
      </c>
      <c r="B29" s="7" t="s">
        <v>138</v>
      </c>
      <c r="C29" s="12" t="s">
        <v>25</v>
      </c>
      <c r="D29" s="11" t="s">
        <v>21</v>
      </c>
      <c r="E29" s="12" t="s">
        <v>26</v>
      </c>
      <c r="F29" s="15">
        <v>4890</v>
      </c>
      <c r="G29" s="8">
        <f t="shared" si="0"/>
        <v>-4890</v>
      </c>
      <c r="H29" s="15">
        <v>0</v>
      </c>
      <c r="I29" s="15" t="s">
        <v>139</v>
      </c>
      <c r="J29" s="11" t="s">
        <v>510</v>
      </c>
      <c r="K29" s="12">
        <v>225</v>
      </c>
    </row>
    <row r="30" spans="1:11" ht="63">
      <c r="A30" s="14">
        <v>17</v>
      </c>
      <c r="B30" s="7" t="s">
        <v>30</v>
      </c>
      <c r="C30" s="12" t="s">
        <v>25</v>
      </c>
      <c r="D30" s="11" t="s">
        <v>21</v>
      </c>
      <c r="E30" s="12" t="s">
        <v>26</v>
      </c>
      <c r="F30" s="15">
        <v>53.36</v>
      </c>
      <c r="G30" s="8">
        <f t="shared" si="0"/>
        <v>-53.36</v>
      </c>
      <c r="H30" s="15">
        <v>0</v>
      </c>
      <c r="I30" s="15" t="s">
        <v>95</v>
      </c>
      <c r="J30" s="11" t="s">
        <v>510</v>
      </c>
      <c r="K30" s="12">
        <v>226</v>
      </c>
    </row>
    <row r="31" spans="1:13" ht="63">
      <c r="A31" s="14">
        <v>18</v>
      </c>
      <c r="B31" s="7" t="s">
        <v>140</v>
      </c>
      <c r="C31" s="12" t="s">
        <v>25</v>
      </c>
      <c r="D31" s="11" t="s">
        <v>21</v>
      </c>
      <c r="E31" s="12" t="s">
        <v>26</v>
      </c>
      <c r="F31" s="15">
        <v>4890</v>
      </c>
      <c r="G31" s="8">
        <f t="shared" si="0"/>
        <v>-4890</v>
      </c>
      <c r="H31" s="15">
        <v>0</v>
      </c>
      <c r="I31" s="15" t="s">
        <v>141</v>
      </c>
      <c r="J31" s="11" t="s">
        <v>510</v>
      </c>
      <c r="K31" s="12">
        <v>225</v>
      </c>
      <c r="M31" s="23"/>
    </row>
    <row r="32" spans="1:13" ht="63">
      <c r="A32" s="14">
        <v>19</v>
      </c>
      <c r="B32" s="7" t="s">
        <v>31</v>
      </c>
      <c r="C32" s="12" t="s">
        <v>25</v>
      </c>
      <c r="D32" s="11" t="s">
        <v>21</v>
      </c>
      <c r="E32" s="12" t="s">
        <v>26</v>
      </c>
      <c r="F32" s="15">
        <v>53.36</v>
      </c>
      <c r="G32" s="8">
        <f t="shared" si="0"/>
        <v>-53.36</v>
      </c>
      <c r="H32" s="15">
        <v>0</v>
      </c>
      <c r="I32" s="15" t="s">
        <v>96</v>
      </c>
      <c r="J32" s="11" t="s">
        <v>510</v>
      </c>
      <c r="K32" s="12">
        <v>226</v>
      </c>
      <c r="M32" s="23"/>
    </row>
    <row r="33" spans="1:13" ht="39" customHeight="1">
      <c r="A33" s="39" t="s">
        <v>32</v>
      </c>
      <c r="B33" s="39"/>
      <c r="C33" s="39"/>
      <c r="D33" s="39"/>
      <c r="E33" s="39"/>
      <c r="F33" s="19">
        <f>SUM(F14:F32)</f>
        <v>15119.78</v>
      </c>
      <c r="G33" s="19">
        <f>SUM(G14:G32)</f>
        <v>30194.629999999997</v>
      </c>
      <c r="H33" s="19">
        <f>SUM(H14:H32)</f>
        <v>45314.409999999996</v>
      </c>
      <c r="I33" s="61" t="s">
        <v>154</v>
      </c>
      <c r="J33" s="62"/>
      <c r="K33" s="63"/>
      <c r="L33" s="22">
        <f>SUMIF($K$14:$K$32,"226",F$14:F$32)</f>
        <v>3339.78</v>
      </c>
      <c r="M33" s="22">
        <f>SUMIF($K$14:$K$32,"226",H14:H32)</f>
        <v>3814.41</v>
      </c>
    </row>
    <row r="34" spans="1:13" ht="15" customHeight="1">
      <c r="A34" s="39" t="s">
        <v>114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22">
        <f>SUMIF($K$14:$K$32,"225",F$14:F$32)</f>
        <v>11780</v>
      </c>
      <c r="M34" s="22">
        <f>SUMIF($K$14:$K$32,"225",H14:H32)</f>
        <v>41500</v>
      </c>
    </row>
    <row r="35" spans="1:13" ht="63">
      <c r="A35" s="14">
        <v>1</v>
      </c>
      <c r="B35" s="7" t="s">
        <v>155</v>
      </c>
      <c r="C35" s="12" t="s">
        <v>25</v>
      </c>
      <c r="D35" s="11" t="s">
        <v>38</v>
      </c>
      <c r="E35" s="12" t="s">
        <v>26</v>
      </c>
      <c r="F35" s="15">
        <v>6854</v>
      </c>
      <c r="G35" s="8">
        <v>-6854</v>
      </c>
      <c r="H35" s="15">
        <f>F35+G35</f>
        <v>0</v>
      </c>
      <c r="I35" s="15" t="s">
        <v>156</v>
      </c>
      <c r="J35" s="11" t="s">
        <v>510</v>
      </c>
      <c r="K35" s="12">
        <v>225</v>
      </c>
      <c r="L35" s="22">
        <f>SUM(L33:L34)</f>
        <v>15119.78</v>
      </c>
      <c r="M35" s="22">
        <f>SUM(M33:M34)</f>
        <v>45314.41</v>
      </c>
    </row>
    <row r="36" spans="1:11" ht="63">
      <c r="A36" s="14">
        <v>2</v>
      </c>
      <c r="B36" s="7" t="s">
        <v>37</v>
      </c>
      <c r="C36" s="12" t="s">
        <v>25</v>
      </c>
      <c r="D36" s="11" t="s">
        <v>38</v>
      </c>
      <c r="E36" s="12" t="s">
        <v>26</v>
      </c>
      <c r="F36" s="15">
        <v>69.74</v>
      </c>
      <c r="G36" s="8">
        <v>-69.74</v>
      </c>
      <c r="H36" s="15">
        <f aca="true" t="shared" si="1" ref="H36:H79">F36+G36</f>
        <v>0</v>
      </c>
      <c r="I36" s="15" t="s">
        <v>97</v>
      </c>
      <c r="J36" s="11" t="s">
        <v>510</v>
      </c>
      <c r="K36" s="12">
        <v>226</v>
      </c>
    </row>
    <row r="37" spans="1:11" ht="63">
      <c r="A37" s="14">
        <v>3</v>
      </c>
      <c r="B37" s="7" t="s">
        <v>157</v>
      </c>
      <c r="C37" s="12" t="s">
        <v>25</v>
      </c>
      <c r="D37" s="11" t="s">
        <v>40</v>
      </c>
      <c r="E37" s="12" t="s">
        <v>26</v>
      </c>
      <c r="F37" s="15">
        <v>5875</v>
      </c>
      <c r="G37" s="8">
        <v>-5875</v>
      </c>
      <c r="H37" s="15">
        <f t="shared" si="1"/>
        <v>0</v>
      </c>
      <c r="I37" s="15" t="s">
        <v>158</v>
      </c>
      <c r="J37" s="11" t="s">
        <v>510</v>
      </c>
      <c r="K37" s="12">
        <v>225</v>
      </c>
    </row>
    <row r="38" spans="1:11" ht="78.75">
      <c r="A38" s="14">
        <v>4</v>
      </c>
      <c r="B38" s="7" t="s">
        <v>39</v>
      </c>
      <c r="C38" s="12" t="s">
        <v>25</v>
      </c>
      <c r="D38" s="11" t="s">
        <v>40</v>
      </c>
      <c r="E38" s="12" t="s">
        <v>26</v>
      </c>
      <c r="F38" s="15">
        <v>59.78</v>
      </c>
      <c r="G38" s="8">
        <v>-59.78</v>
      </c>
      <c r="H38" s="15">
        <f t="shared" si="1"/>
        <v>0</v>
      </c>
      <c r="I38" s="15" t="s">
        <v>98</v>
      </c>
      <c r="J38" s="11" t="s">
        <v>510</v>
      </c>
      <c r="K38" s="12">
        <v>226</v>
      </c>
    </row>
    <row r="39" spans="1:11" ht="63">
      <c r="A39" s="14">
        <v>5</v>
      </c>
      <c r="B39" s="7" t="s">
        <v>208</v>
      </c>
      <c r="C39" s="12" t="s">
        <v>25</v>
      </c>
      <c r="D39" s="11" t="s">
        <v>43</v>
      </c>
      <c r="E39" s="12" t="s">
        <v>26</v>
      </c>
      <c r="F39" s="15">
        <v>9225</v>
      </c>
      <c r="G39" s="8">
        <v>-9225</v>
      </c>
      <c r="H39" s="15">
        <f t="shared" si="1"/>
        <v>0</v>
      </c>
      <c r="I39" s="15" t="s">
        <v>159</v>
      </c>
      <c r="J39" s="11" t="s">
        <v>510</v>
      </c>
      <c r="K39" s="12">
        <v>225</v>
      </c>
    </row>
    <row r="40" spans="1:11" ht="63">
      <c r="A40" s="14">
        <v>6</v>
      </c>
      <c r="B40" s="7" t="s">
        <v>42</v>
      </c>
      <c r="C40" s="12" t="s">
        <v>25</v>
      </c>
      <c r="D40" s="11" t="s">
        <v>43</v>
      </c>
      <c r="E40" s="12" t="s">
        <v>26</v>
      </c>
      <c r="F40" s="15">
        <v>94.17</v>
      </c>
      <c r="G40" s="8">
        <v>-94.17</v>
      </c>
      <c r="H40" s="15">
        <f t="shared" si="1"/>
        <v>0</v>
      </c>
      <c r="I40" s="15" t="s">
        <v>99</v>
      </c>
      <c r="J40" s="11" t="s">
        <v>510</v>
      </c>
      <c r="K40" s="12">
        <v>226</v>
      </c>
    </row>
    <row r="41" spans="1:11" ht="63">
      <c r="A41" s="14">
        <v>7</v>
      </c>
      <c r="B41" s="7" t="s">
        <v>209</v>
      </c>
      <c r="C41" s="12" t="s">
        <v>25</v>
      </c>
      <c r="D41" s="11" t="s">
        <v>33</v>
      </c>
      <c r="E41" s="12" t="s">
        <v>26</v>
      </c>
      <c r="F41" s="15">
        <v>1500</v>
      </c>
      <c r="G41" s="8">
        <v>-1500</v>
      </c>
      <c r="H41" s="15">
        <f t="shared" si="1"/>
        <v>0</v>
      </c>
      <c r="I41" s="15" t="s">
        <v>160</v>
      </c>
      <c r="J41" s="11" t="s">
        <v>510</v>
      </c>
      <c r="K41" s="12">
        <v>226</v>
      </c>
    </row>
    <row r="42" spans="1:11" ht="60" customHeight="1">
      <c r="A42" s="14">
        <v>8</v>
      </c>
      <c r="B42" s="7" t="s">
        <v>35</v>
      </c>
      <c r="C42" s="12" t="s">
        <v>25</v>
      </c>
      <c r="D42" s="11" t="s">
        <v>33</v>
      </c>
      <c r="E42" s="12" t="s">
        <v>26</v>
      </c>
      <c r="F42" s="15">
        <v>2937</v>
      </c>
      <c r="G42" s="8">
        <v>1469</v>
      </c>
      <c r="H42" s="15">
        <f t="shared" si="1"/>
        <v>4406</v>
      </c>
      <c r="I42" s="15" t="s">
        <v>34</v>
      </c>
      <c r="J42" s="11" t="s">
        <v>510</v>
      </c>
      <c r="K42" s="12">
        <v>225</v>
      </c>
    </row>
    <row r="43" spans="1:11" ht="78" customHeight="1">
      <c r="A43" s="14">
        <v>9</v>
      </c>
      <c r="B43" s="7" t="s">
        <v>45</v>
      </c>
      <c r="C43" s="12" t="s">
        <v>25</v>
      </c>
      <c r="D43" s="11" t="s">
        <v>33</v>
      </c>
      <c r="E43" s="12" t="s">
        <v>26</v>
      </c>
      <c r="F43" s="15">
        <v>29.88</v>
      </c>
      <c r="G43" s="8">
        <v>14.18</v>
      </c>
      <c r="H43" s="15">
        <f t="shared" si="1"/>
        <v>44.06</v>
      </c>
      <c r="I43" s="15" t="s">
        <v>100</v>
      </c>
      <c r="J43" s="11" t="s">
        <v>170</v>
      </c>
      <c r="K43" s="12">
        <v>226</v>
      </c>
    </row>
    <row r="44" spans="1:11" ht="63">
      <c r="A44" s="14">
        <v>10</v>
      </c>
      <c r="B44" s="7" t="s">
        <v>161</v>
      </c>
      <c r="C44" s="12" t="s">
        <v>25</v>
      </c>
      <c r="D44" s="11" t="s">
        <v>48</v>
      </c>
      <c r="E44" s="12" t="s">
        <v>26</v>
      </c>
      <c r="F44" s="15">
        <v>24480</v>
      </c>
      <c r="G44" s="8">
        <v>-24480</v>
      </c>
      <c r="H44" s="15">
        <f t="shared" si="1"/>
        <v>0</v>
      </c>
      <c r="I44" s="15" t="s">
        <v>162</v>
      </c>
      <c r="J44" s="11" t="s">
        <v>510</v>
      </c>
      <c r="K44" s="12">
        <v>225</v>
      </c>
    </row>
    <row r="45" spans="1:11" ht="94.5">
      <c r="A45" s="14">
        <v>11</v>
      </c>
      <c r="B45" s="7" t="s">
        <v>47</v>
      </c>
      <c r="C45" s="12" t="s">
        <v>25</v>
      </c>
      <c r="D45" s="11" t="s">
        <v>48</v>
      </c>
      <c r="E45" s="12" t="s">
        <v>26</v>
      </c>
      <c r="F45" s="15">
        <v>249.08</v>
      </c>
      <c r="G45" s="8">
        <v>-249.08</v>
      </c>
      <c r="H45" s="15">
        <f t="shared" si="1"/>
        <v>0</v>
      </c>
      <c r="I45" s="15" t="s">
        <v>102</v>
      </c>
      <c r="J45" s="11" t="s">
        <v>510</v>
      </c>
      <c r="K45" s="12">
        <v>226</v>
      </c>
    </row>
    <row r="46" spans="1:11" ht="63">
      <c r="A46" s="14">
        <v>12</v>
      </c>
      <c r="B46" s="83" t="s">
        <v>163</v>
      </c>
      <c r="C46" s="84" t="s">
        <v>25</v>
      </c>
      <c r="D46" s="85" t="s">
        <v>48</v>
      </c>
      <c r="E46" s="84" t="s">
        <v>26</v>
      </c>
      <c r="F46" s="86">
        <v>0</v>
      </c>
      <c r="G46" s="87">
        <v>99.9</v>
      </c>
      <c r="H46" s="86">
        <f t="shared" si="1"/>
        <v>99.9</v>
      </c>
      <c r="I46" s="86" t="s">
        <v>210</v>
      </c>
      <c r="J46" s="11" t="s">
        <v>510</v>
      </c>
      <c r="K46" s="84">
        <v>226</v>
      </c>
    </row>
    <row r="47" spans="1:11" ht="78.75">
      <c r="A47" s="14">
        <v>13</v>
      </c>
      <c r="B47" s="7" t="s">
        <v>164</v>
      </c>
      <c r="C47" s="12" t="s">
        <v>25</v>
      </c>
      <c r="D47" s="11" t="s">
        <v>48</v>
      </c>
      <c r="E47" s="12" t="s">
        <v>26</v>
      </c>
      <c r="F47" s="15">
        <v>24480</v>
      </c>
      <c r="G47" s="8">
        <v>-24480</v>
      </c>
      <c r="H47" s="15">
        <f t="shared" si="1"/>
        <v>0</v>
      </c>
      <c r="I47" s="15" t="s">
        <v>165</v>
      </c>
      <c r="J47" s="11" t="s">
        <v>510</v>
      </c>
      <c r="K47" s="12">
        <v>225</v>
      </c>
    </row>
    <row r="48" spans="1:11" ht="94.5">
      <c r="A48" s="14">
        <v>14</v>
      </c>
      <c r="B48" s="7" t="s">
        <v>49</v>
      </c>
      <c r="C48" s="12" t="s">
        <v>25</v>
      </c>
      <c r="D48" s="11" t="s">
        <v>48</v>
      </c>
      <c r="E48" s="12" t="s">
        <v>26</v>
      </c>
      <c r="F48" s="15">
        <v>249.08</v>
      </c>
      <c r="G48" s="8">
        <v>-249.08</v>
      </c>
      <c r="H48" s="15">
        <f t="shared" si="1"/>
        <v>0</v>
      </c>
      <c r="I48" s="15" t="s">
        <v>103</v>
      </c>
      <c r="J48" s="11" t="s">
        <v>510</v>
      </c>
      <c r="K48" s="12">
        <v>226</v>
      </c>
    </row>
    <row r="49" spans="1:11" ht="63">
      <c r="A49" s="14">
        <v>15</v>
      </c>
      <c r="B49" s="83" t="s">
        <v>166</v>
      </c>
      <c r="C49" s="84" t="s">
        <v>25</v>
      </c>
      <c r="D49" s="85" t="s">
        <v>28</v>
      </c>
      <c r="E49" s="84" t="s">
        <v>26</v>
      </c>
      <c r="F49" s="86">
        <v>0</v>
      </c>
      <c r="G49" s="87">
        <v>6300</v>
      </c>
      <c r="H49" s="86">
        <f t="shared" si="1"/>
        <v>6300</v>
      </c>
      <c r="I49" s="86" t="s">
        <v>211</v>
      </c>
      <c r="J49" s="11" t="s">
        <v>510</v>
      </c>
      <c r="K49" s="84">
        <v>225</v>
      </c>
    </row>
    <row r="50" spans="1:11" ht="78.75">
      <c r="A50" s="14">
        <v>16</v>
      </c>
      <c r="B50" s="83" t="s">
        <v>167</v>
      </c>
      <c r="C50" s="84" t="s">
        <v>25</v>
      </c>
      <c r="D50" s="85" t="s">
        <v>28</v>
      </c>
      <c r="E50" s="84" t="s">
        <v>26</v>
      </c>
      <c r="F50" s="86">
        <v>0</v>
      </c>
      <c r="G50" s="87">
        <v>63</v>
      </c>
      <c r="H50" s="86">
        <f t="shared" si="1"/>
        <v>63</v>
      </c>
      <c r="I50" s="86" t="s">
        <v>212</v>
      </c>
      <c r="J50" s="11" t="s">
        <v>510</v>
      </c>
      <c r="K50" s="84">
        <v>226</v>
      </c>
    </row>
    <row r="51" spans="1:11" ht="81" customHeight="1">
      <c r="A51" s="14">
        <v>17</v>
      </c>
      <c r="B51" s="7" t="s">
        <v>213</v>
      </c>
      <c r="C51" s="12" t="s">
        <v>25</v>
      </c>
      <c r="D51" s="11" t="s">
        <v>28</v>
      </c>
      <c r="E51" s="12" t="s">
        <v>26</v>
      </c>
      <c r="F51" s="15">
        <v>4896</v>
      </c>
      <c r="G51" s="8">
        <v>-4896</v>
      </c>
      <c r="H51" s="15">
        <f>F51+G51</f>
        <v>0</v>
      </c>
      <c r="I51" s="15" t="s">
        <v>168</v>
      </c>
      <c r="J51" s="11" t="s">
        <v>510</v>
      </c>
      <c r="K51" s="12">
        <v>225</v>
      </c>
    </row>
    <row r="52" spans="1:11" ht="94.5">
      <c r="A52" s="14">
        <v>18</v>
      </c>
      <c r="B52" s="7" t="s">
        <v>51</v>
      </c>
      <c r="C52" s="12" t="s">
        <v>25</v>
      </c>
      <c r="D52" s="11" t="s">
        <v>28</v>
      </c>
      <c r="E52" s="12" t="s">
        <v>26</v>
      </c>
      <c r="F52" s="15">
        <v>49.82</v>
      </c>
      <c r="G52" s="8">
        <v>-49.82</v>
      </c>
      <c r="H52" s="15">
        <f>F52+G52</f>
        <v>0</v>
      </c>
      <c r="I52" s="15" t="s">
        <v>104</v>
      </c>
      <c r="J52" s="11" t="s">
        <v>510</v>
      </c>
      <c r="K52" s="12">
        <v>226</v>
      </c>
    </row>
    <row r="53" spans="1:11" ht="79.5" customHeight="1">
      <c r="A53" s="14">
        <v>19</v>
      </c>
      <c r="B53" s="7" t="s">
        <v>169</v>
      </c>
      <c r="C53" s="12" t="s">
        <v>25</v>
      </c>
      <c r="D53" s="11" t="s">
        <v>28</v>
      </c>
      <c r="E53" s="12" t="s">
        <v>26</v>
      </c>
      <c r="F53" s="15">
        <v>3575</v>
      </c>
      <c r="G53" s="8">
        <v>-322</v>
      </c>
      <c r="H53" s="15">
        <f t="shared" si="1"/>
        <v>3253</v>
      </c>
      <c r="I53" s="15" t="s">
        <v>36</v>
      </c>
      <c r="J53" s="11" t="s">
        <v>170</v>
      </c>
      <c r="K53" s="12">
        <v>226</v>
      </c>
    </row>
    <row r="54" spans="1:11" ht="63">
      <c r="A54" s="14">
        <v>20</v>
      </c>
      <c r="B54" s="7" t="s">
        <v>171</v>
      </c>
      <c r="C54" s="12" t="s">
        <v>25</v>
      </c>
      <c r="D54" s="11" t="s">
        <v>28</v>
      </c>
      <c r="E54" s="12" t="s">
        <v>26</v>
      </c>
      <c r="F54" s="15">
        <v>14688</v>
      </c>
      <c r="G54" s="8">
        <v>-14688</v>
      </c>
      <c r="H54" s="15">
        <f t="shared" si="1"/>
        <v>0</v>
      </c>
      <c r="I54" s="15" t="s">
        <v>172</v>
      </c>
      <c r="J54" s="11" t="s">
        <v>510</v>
      </c>
      <c r="K54" s="12">
        <v>225</v>
      </c>
    </row>
    <row r="55" spans="1:11" ht="78.75">
      <c r="A55" s="14">
        <v>21</v>
      </c>
      <c r="B55" s="7" t="s">
        <v>52</v>
      </c>
      <c r="C55" s="12" t="s">
        <v>25</v>
      </c>
      <c r="D55" s="11" t="s">
        <v>28</v>
      </c>
      <c r="E55" s="12" t="s">
        <v>26</v>
      </c>
      <c r="F55" s="15">
        <v>149.45</v>
      </c>
      <c r="G55" s="8">
        <v>-149.45</v>
      </c>
      <c r="H55" s="15">
        <f t="shared" si="1"/>
        <v>0</v>
      </c>
      <c r="I55" s="15" t="s">
        <v>105</v>
      </c>
      <c r="J55" s="11" t="s">
        <v>510</v>
      </c>
      <c r="K55" s="12">
        <v>226</v>
      </c>
    </row>
    <row r="56" spans="1:11" ht="63">
      <c r="A56" s="14">
        <v>22</v>
      </c>
      <c r="B56" s="7" t="s">
        <v>173</v>
      </c>
      <c r="C56" s="12" t="s">
        <v>25</v>
      </c>
      <c r="D56" s="11" t="s">
        <v>28</v>
      </c>
      <c r="E56" s="12" t="s">
        <v>26</v>
      </c>
      <c r="F56" s="15">
        <v>0</v>
      </c>
      <c r="G56" s="8">
        <v>9500</v>
      </c>
      <c r="H56" s="15">
        <f t="shared" si="1"/>
        <v>9500</v>
      </c>
      <c r="I56" s="15" t="s">
        <v>174</v>
      </c>
      <c r="J56" s="11" t="s">
        <v>510</v>
      </c>
      <c r="K56" s="12">
        <v>225</v>
      </c>
    </row>
    <row r="57" spans="1:11" ht="78.75">
      <c r="A57" s="14">
        <v>23</v>
      </c>
      <c r="B57" s="83" t="s">
        <v>175</v>
      </c>
      <c r="C57" s="84" t="s">
        <v>25</v>
      </c>
      <c r="D57" s="85" t="s">
        <v>28</v>
      </c>
      <c r="E57" s="84" t="s">
        <v>26</v>
      </c>
      <c r="F57" s="86">
        <v>0</v>
      </c>
      <c r="G57" s="87">
        <v>95</v>
      </c>
      <c r="H57" s="86">
        <f t="shared" si="1"/>
        <v>95</v>
      </c>
      <c r="I57" s="86" t="s">
        <v>214</v>
      </c>
      <c r="J57" s="11" t="s">
        <v>510</v>
      </c>
      <c r="K57" s="84">
        <v>226</v>
      </c>
    </row>
    <row r="58" spans="1:11" ht="48.75" customHeight="1">
      <c r="A58" s="14">
        <v>24</v>
      </c>
      <c r="B58" s="83" t="s">
        <v>176</v>
      </c>
      <c r="C58" s="84" t="s">
        <v>25</v>
      </c>
      <c r="D58" s="85" t="s">
        <v>17</v>
      </c>
      <c r="E58" s="84" t="s">
        <v>26</v>
      </c>
      <c r="F58" s="86">
        <v>0</v>
      </c>
      <c r="G58" s="87">
        <v>15000</v>
      </c>
      <c r="H58" s="86">
        <f t="shared" si="1"/>
        <v>15000</v>
      </c>
      <c r="I58" s="86" t="s">
        <v>215</v>
      </c>
      <c r="J58" s="11" t="s">
        <v>510</v>
      </c>
      <c r="K58" s="84">
        <v>225</v>
      </c>
    </row>
    <row r="59" spans="1:11" ht="66" customHeight="1">
      <c r="A59" s="14">
        <v>25</v>
      </c>
      <c r="B59" s="83" t="s">
        <v>177</v>
      </c>
      <c r="C59" s="84" t="s">
        <v>25</v>
      </c>
      <c r="D59" s="85" t="s">
        <v>17</v>
      </c>
      <c r="E59" s="84" t="s">
        <v>26</v>
      </c>
      <c r="F59" s="86">
        <v>0</v>
      </c>
      <c r="G59" s="87">
        <v>150</v>
      </c>
      <c r="H59" s="86">
        <f t="shared" si="1"/>
        <v>150</v>
      </c>
      <c r="I59" s="86" t="s">
        <v>216</v>
      </c>
      <c r="J59" s="11" t="s">
        <v>510</v>
      </c>
      <c r="K59" s="84">
        <v>226</v>
      </c>
    </row>
    <row r="60" spans="1:11" ht="78.75">
      <c r="A60" s="14">
        <v>26</v>
      </c>
      <c r="B60" s="7" t="s">
        <v>178</v>
      </c>
      <c r="C60" s="12" t="s">
        <v>25</v>
      </c>
      <c r="D60" s="11" t="s">
        <v>53</v>
      </c>
      <c r="E60" s="12" t="s">
        <v>26</v>
      </c>
      <c r="F60" s="15">
        <v>9780</v>
      </c>
      <c r="G60" s="8">
        <v>0</v>
      </c>
      <c r="H60" s="15">
        <f t="shared" si="1"/>
        <v>9780</v>
      </c>
      <c r="I60" s="15" t="s">
        <v>179</v>
      </c>
      <c r="J60" s="11" t="s">
        <v>101</v>
      </c>
      <c r="K60" s="12">
        <v>226</v>
      </c>
    </row>
    <row r="61" spans="1:11" ht="63">
      <c r="A61" s="14">
        <v>27</v>
      </c>
      <c r="B61" s="7" t="s">
        <v>180</v>
      </c>
      <c r="C61" s="12" t="s">
        <v>25</v>
      </c>
      <c r="D61" s="11" t="s">
        <v>53</v>
      </c>
      <c r="E61" s="12" t="s">
        <v>26</v>
      </c>
      <c r="F61" s="15">
        <v>0</v>
      </c>
      <c r="G61" s="8">
        <v>3000</v>
      </c>
      <c r="H61" s="15">
        <f t="shared" si="1"/>
        <v>3000</v>
      </c>
      <c r="I61" s="15" t="s">
        <v>181</v>
      </c>
      <c r="J61" s="11" t="s">
        <v>510</v>
      </c>
      <c r="K61" s="12">
        <v>225</v>
      </c>
    </row>
    <row r="62" spans="1:11" ht="63">
      <c r="A62" s="14">
        <v>28</v>
      </c>
      <c r="B62" s="83" t="s">
        <v>182</v>
      </c>
      <c r="C62" s="84" t="s">
        <v>25</v>
      </c>
      <c r="D62" s="85" t="s">
        <v>53</v>
      </c>
      <c r="E62" s="84" t="s">
        <v>26</v>
      </c>
      <c r="F62" s="86">
        <v>0</v>
      </c>
      <c r="G62" s="87">
        <v>30</v>
      </c>
      <c r="H62" s="86">
        <f t="shared" si="1"/>
        <v>30</v>
      </c>
      <c r="I62" s="86" t="s">
        <v>217</v>
      </c>
      <c r="J62" s="11" t="s">
        <v>510</v>
      </c>
      <c r="K62" s="84">
        <v>226</v>
      </c>
    </row>
    <row r="63" spans="1:11" ht="78.75">
      <c r="A63" s="14">
        <v>29</v>
      </c>
      <c r="B63" s="7" t="s">
        <v>183</v>
      </c>
      <c r="C63" s="12" t="s">
        <v>25</v>
      </c>
      <c r="D63" s="11" t="s">
        <v>54</v>
      </c>
      <c r="E63" s="12" t="s">
        <v>26</v>
      </c>
      <c r="F63" s="15">
        <v>0</v>
      </c>
      <c r="G63" s="8">
        <v>5000</v>
      </c>
      <c r="H63" s="15">
        <f t="shared" si="1"/>
        <v>5000</v>
      </c>
      <c r="I63" s="15" t="s">
        <v>184</v>
      </c>
      <c r="J63" s="11" t="s">
        <v>510</v>
      </c>
      <c r="K63" s="12">
        <v>225</v>
      </c>
    </row>
    <row r="64" spans="1:11" ht="94.5">
      <c r="A64" s="14">
        <v>30</v>
      </c>
      <c r="B64" s="83" t="s">
        <v>185</v>
      </c>
      <c r="C64" s="84" t="s">
        <v>25</v>
      </c>
      <c r="D64" s="85" t="s">
        <v>54</v>
      </c>
      <c r="E64" s="84" t="s">
        <v>26</v>
      </c>
      <c r="F64" s="86">
        <v>0</v>
      </c>
      <c r="G64" s="87">
        <v>50</v>
      </c>
      <c r="H64" s="86">
        <f t="shared" si="1"/>
        <v>50</v>
      </c>
      <c r="I64" s="86" t="s">
        <v>218</v>
      </c>
      <c r="J64" s="11" t="s">
        <v>510</v>
      </c>
      <c r="K64" s="84">
        <v>226</v>
      </c>
    </row>
    <row r="65" spans="1:11" ht="63">
      <c r="A65" s="14">
        <v>31</v>
      </c>
      <c r="B65" s="7" t="s">
        <v>186</v>
      </c>
      <c r="C65" s="12" t="s">
        <v>25</v>
      </c>
      <c r="D65" s="11" t="s">
        <v>18</v>
      </c>
      <c r="E65" s="12" t="s">
        <v>26</v>
      </c>
      <c r="F65" s="15">
        <v>4896</v>
      </c>
      <c r="G65" s="8">
        <v>-4896</v>
      </c>
      <c r="H65" s="15">
        <f t="shared" si="1"/>
        <v>0</v>
      </c>
      <c r="I65" s="15" t="s">
        <v>187</v>
      </c>
      <c r="J65" s="11" t="s">
        <v>510</v>
      </c>
      <c r="K65" s="12">
        <v>225</v>
      </c>
    </row>
    <row r="66" spans="1:11" ht="63">
      <c r="A66" s="14">
        <v>32</v>
      </c>
      <c r="B66" s="7" t="s">
        <v>55</v>
      </c>
      <c r="C66" s="12" t="s">
        <v>25</v>
      </c>
      <c r="D66" s="11" t="s">
        <v>18</v>
      </c>
      <c r="E66" s="12" t="s">
        <v>26</v>
      </c>
      <c r="F66" s="15">
        <v>49.82</v>
      </c>
      <c r="G66" s="8">
        <v>-49.82</v>
      </c>
      <c r="H66" s="15">
        <f t="shared" si="1"/>
        <v>0</v>
      </c>
      <c r="I66" s="15" t="s">
        <v>106</v>
      </c>
      <c r="J66" s="11" t="s">
        <v>510</v>
      </c>
      <c r="K66" s="12">
        <v>226</v>
      </c>
    </row>
    <row r="67" spans="1:11" ht="63">
      <c r="A67" s="14">
        <v>33</v>
      </c>
      <c r="B67" s="83" t="s">
        <v>188</v>
      </c>
      <c r="C67" s="84" t="s">
        <v>25</v>
      </c>
      <c r="D67" s="85" t="s">
        <v>189</v>
      </c>
      <c r="E67" s="84" t="s">
        <v>26</v>
      </c>
      <c r="F67" s="86">
        <v>0</v>
      </c>
      <c r="G67" s="87">
        <v>10000</v>
      </c>
      <c r="H67" s="86">
        <f t="shared" si="1"/>
        <v>10000</v>
      </c>
      <c r="I67" s="86" t="s">
        <v>190</v>
      </c>
      <c r="J67" s="11" t="s">
        <v>510</v>
      </c>
      <c r="K67" s="84">
        <v>225</v>
      </c>
    </row>
    <row r="68" spans="1:11" ht="78.75">
      <c r="A68" s="14">
        <v>34</v>
      </c>
      <c r="B68" s="7" t="s">
        <v>191</v>
      </c>
      <c r="C68" s="12" t="s">
        <v>25</v>
      </c>
      <c r="D68" s="11" t="s">
        <v>189</v>
      </c>
      <c r="E68" s="12" t="s">
        <v>26</v>
      </c>
      <c r="F68" s="15">
        <v>0</v>
      </c>
      <c r="G68" s="8">
        <v>100</v>
      </c>
      <c r="H68" s="15">
        <f t="shared" si="1"/>
        <v>100</v>
      </c>
      <c r="I68" s="86" t="s">
        <v>219</v>
      </c>
      <c r="J68" s="11" t="s">
        <v>510</v>
      </c>
      <c r="K68" s="12">
        <v>226</v>
      </c>
    </row>
    <row r="69" spans="1:11" ht="63">
      <c r="A69" s="14">
        <v>35</v>
      </c>
      <c r="B69" s="83" t="s">
        <v>192</v>
      </c>
      <c r="C69" s="84" t="s">
        <v>25</v>
      </c>
      <c r="D69" s="85" t="s">
        <v>19</v>
      </c>
      <c r="E69" s="84" t="s">
        <v>26</v>
      </c>
      <c r="F69" s="86">
        <v>29375</v>
      </c>
      <c r="G69" s="87">
        <v>0</v>
      </c>
      <c r="H69" s="86">
        <f t="shared" si="1"/>
        <v>29375</v>
      </c>
      <c r="I69" s="86" t="s">
        <v>193</v>
      </c>
      <c r="J69" s="85" t="s">
        <v>101</v>
      </c>
      <c r="K69" s="84">
        <v>225</v>
      </c>
    </row>
    <row r="70" spans="1:11" ht="63">
      <c r="A70" s="14">
        <v>36</v>
      </c>
      <c r="B70" s="83" t="s">
        <v>194</v>
      </c>
      <c r="C70" s="84" t="s">
        <v>25</v>
      </c>
      <c r="D70" s="85" t="s">
        <v>56</v>
      </c>
      <c r="E70" s="84" t="s">
        <v>26</v>
      </c>
      <c r="F70" s="86">
        <v>0</v>
      </c>
      <c r="G70" s="87">
        <v>2515</v>
      </c>
      <c r="H70" s="86">
        <f t="shared" si="1"/>
        <v>2515</v>
      </c>
      <c r="I70" s="86" t="s">
        <v>195</v>
      </c>
      <c r="J70" s="11" t="s">
        <v>510</v>
      </c>
      <c r="K70" s="84">
        <v>226</v>
      </c>
    </row>
    <row r="71" spans="1:11" ht="78.75">
      <c r="A71" s="82">
        <v>37</v>
      </c>
      <c r="B71" s="83" t="s">
        <v>202</v>
      </c>
      <c r="C71" s="84" t="s">
        <v>25</v>
      </c>
      <c r="D71" s="85" t="s">
        <v>20</v>
      </c>
      <c r="E71" s="84" t="s">
        <v>26</v>
      </c>
      <c r="F71" s="86">
        <v>0</v>
      </c>
      <c r="G71" s="87">
        <v>1000</v>
      </c>
      <c r="H71" s="86">
        <f aca="true" t="shared" si="2" ref="H71:H76">F71+G71</f>
        <v>1000</v>
      </c>
      <c r="I71" s="86" t="s">
        <v>220</v>
      </c>
      <c r="J71" s="11" t="s">
        <v>510</v>
      </c>
      <c r="K71" s="84">
        <v>226</v>
      </c>
    </row>
    <row r="72" spans="1:11" ht="78.75">
      <c r="A72" s="14">
        <v>38</v>
      </c>
      <c r="B72" s="7" t="s">
        <v>203</v>
      </c>
      <c r="C72" s="12" t="s">
        <v>25</v>
      </c>
      <c r="D72" s="11" t="s">
        <v>20</v>
      </c>
      <c r="E72" s="12" t="s">
        <v>26</v>
      </c>
      <c r="F72" s="15">
        <v>1000</v>
      </c>
      <c r="G72" s="8">
        <v>2000</v>
      </c>
      <c r="H72" s="15">
        <f t="shared" si="2"/>
        <v>3000</v>
      </c>
      <c r="I72" s="15" t="s">
        <v>204</v>
      </c>
      <c r="J72" s="11" t="s">
        <v>205</v>
      </c>
      <c r="K72" s="12">
        <v>226</v>
      </c>
    </row>
    <row r="73" spans="1:11" ht="63">
      <c r="A73" s="14">
        <v>39</v>
      </c>
      <c r="B73" s="7" t="s">
        <v>137</v>
      </c>
      <c r="C73" s="12" t="s">
        <v>25</v>
      </c>
      <c r="D73" s="11" t="s">
        <v>20</v>
      </c>
      <c r="E73" s="12" t="s">
        <v>26</v>
      </c>
      <c r="F73" s="15">
        <v>12291</v>
      </c>
      <c r="G73" s="8">
        <v>-590.25</v>
      </c>
      <c r="H73" s="15">
        <f t="shared" si="2"/>
        <v>11700.75</v>
      </c>
      <c r="I73" s="15" t="s">
        <v>206</v>
      </c>
      <c r="J73" s="11" t="s">
        <v>150</v>
      </c>
      <c r="K73" s="12">
        <v>226</v>
      </c>
    </row>
    <row r="74" spans="1:11" ht="63">
      <c r="A74" s="14">
        <v>40</v>
      </c>
      <c r="B74" s="7" t="s">
        <v>152</v>
      </c>
      <c r="C74" s="12" t="s">
        <v>25</v>
      </c>
      <c r="D74" s="11" t="s">
        <v>20</v>
      </c>
      <c r="E74" s="12" t="s">
        <v>26</v>
      </c>
      <c r="F74" s="15">
        <v>10745.85</v>
      </c>
      <c r="G74" s="8">
        <v>-1115.09</v>
      </c>
      <c r="H74" s="15">
        <f t="shared" si="2"/>
        <v>9630.76</v>
      </c>
      <c r="I74" s="15" t="s">
        <v>206</v>
      </c>
      <c r="J74" s="11" t="s">
        <v>221</v>
      </c>
      <c r="K74" s="12">
        <v>226</v>
      </c>
    </row>
    <row r="75" spans="1:11" ht="63">
      <c r="A75" s="82">
        <v>41</v>
      </c>
      <c r="B75" s="83" t="s">
        <v>152</v>
      </c>
      <c r="C75" s="84" t="s">
        <v>25</v>
      </c>
      <c r="D75" s="85" t="s">
        <v>20</v>
      </c>
      <c r="E75" s="84" t="s">
        <v>26</v>
      </c>
      <c r="F75" s="86">
        <v>954.9</v>
      </c>
      <c r="G75" s="87">
        <v>-91.89</v>
      </c>
      <c r="H75" s="86">
        <f t="shared" si="2"/>
        <v>863.01</v>
      </c>
      <c r="I75" s="86" t="s">
        <v>223</v>
      </c>
      <c r="J75" s="85" t="s">
        <v>222</v>
      </c>
      <c r="K75" s="84">
        <v>226</v>
      </c>
    </row>
    <row r="76" spans="1:11" ht="63">
      <c r="A76" s="82">
        <v>42</v>
      </c>
      <c r="B76" s="83" t="s">
        <v>207</v>
      </c>
      <c r="C76" s="84" t="s">
        <v>25</v>
      </c>
      <c r="D76" s="85" t="s">
        <v>20</v>
      </c>
      <c r="E76" s="84" t="s">
        <v>26</v>
      </c>
      <c r="F76" s="86">
        <v>0</v>
      </c>
      <c r="G76" s="87">
        <v>585.27</v>
      </c>
      <c r="H76" s="86">
        <f t="shared" si="2"/>
        <v>585.27</v>
      </c>
      <c r="I76" s="86" t="s">
        <v>224</v>
      </c>
      <c r="J76" s="11" t="s">
        <v>510</v>
      </c>
      <c r="K76" s="84">
        <v>226</v>
      </c>
    </row>
    <row r="77" spans="1:11" ht="78" customHeight="1">
      <c r="A77" s="14">
        <v>43</v>
      </c>
      <c r="B77" s="83" t="s">
        <v>196</v>
      </c>
      <c r="C77" s="84" t="s">
        <v>25</v>
      </c>
      <c r="D77" s="85" t="s">
        <v>21</v>
      </c>
      <c r="E77" s="84" t="s">
        <v>26</v>
      </c>
      <c r="F77" s="86">
        <v>0</v>
      </c>
      <c r="G77" s="87">
        <v>3000</v>
      </c>
      <c r="H77" s="86">
        <f t="shared" si="1"/>
        <v>3000</v>
      </c>
      <c r="I77" s="86" t="s">
        <v>197</v>
      </c>
      <c r="J77" s="11" t="s">
        <v>510</v>
      </c>
      <c r="K77" s="84">
        <v>226</v>
      </c>
    </row>
    <row r="78" spans="1:11" ht="110.25">
      <c r="A78" s="14">
        <v>44</v>
      </c>
      <c r="B78" s="83" t="s">
        <v>198</v>
      </c>
      <c r="C78" s="84" t="s">
        <v>25</v>
      </c>
      <c r="D78" s="85" t="s">
        <v>21</v>
      </c>
      <c r="E78" s="84" t="s">
        <v>26</v>
      </c>
      <c r="F78" s="86">
        <v>9901</v>
      </c>
      <c r="G78" s="87">
        <v>0</v>
      </c>
      <c r="H78" s="86">
        <f t="shared" si="1"/>
        <v>9901</v>
      </c>
      <c r="I78" s="86" t="s">
        <v>199</v>
      </c>
      <c r="J78" s="85" t="s">
        <v>101</v>
      </c>
      <c r="K78" s="84">
        <v>226</v>
      </c>
    </row>
    <row r="79" spans="1:11" ht="110.25">
      <c r="A79" s="14">
        <v>45</v>
      </c>
      <c r="B79" s="83" t="s">
        <v>200</v>
      </c>
      <c r="C79" s="84" t="s">
        <v>25</v>
      </c>
      <c r="D79" s="85" t="s">
        <v>21</v>
      </c>
      <c r="E79" s="84" t="s">
        <v>26</v>
      </c>
      <c r="F79" s="86">
        <v>10891.1</v>
      </c>
      <c r="G79" s="87">
        <v>0</v>
      </c>
      <c r="H79" s="86">
        <f t="shared" si="1"/>
        <v>10891.1</v>
      </c>
      <c r="I79" s="86" t="s">
        <v>201</v>
      </c>
      <c r="J79" s="85" t="s">
        <v>101</v>
      </c>
      <c r="K79" s="84">
        <v>226</v>
      </c>
    </row>
    <row r="80" spans="1:11" ht="63" customHeight="1">
      <c r="A80" s="39" t="s">
        <v>32</v>
      </c>
      <c r="B80" s="39"/>
      <c r="C80" s="39"/>
      <c r="D80" s="39"/>
      <c r="E80" s="39"/>
      <c r="F80" s="19">
        <f>SUM(F35:F79)</f>
        <v>189345.67</v>
      </c>
      <c r="G80" s="19">
        <f>SUM(G35:G79)</f>
        <v>-40012.82000000001</v>
      </c>
      <c r="H80" s="19">
        <f>SUM(H35:H79)</f>
        <v>149332.85</v>
      </c>
      <c r="I80" s="69" t="s">
        <v>226</v>
      </c>
      <c r="J80" s="70"/>
      <c r="K80" s="71"/>
    </row>
    <row r="81" spans="1:11" ht="15.75" customHeight="1">
      <c r="A81" s="39" t="s">
        <v>115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63">
      <c r="A82" s="14">
        <v>1</v>
      </c>
      <c r="B82" s="7" t="s">
        <v>135</v>
      </c>
      <c r="C82" s="12" t="s">
        <v>25</v>
      </c>
      <c r="D82" s="11" t="s">
        <v>20</v>
      </c>
      <c r="E82" s="12" t="s">
        <v>26</v>
      </c>
      <c r="F82" s="15">
        <v>6888</v>
      </c>
      <c r="G82" s="8">
        <v>-306.21</v>
      </c>
      <c r="H82" s="15">
        <f>F82+G82</f>
        <v>6581.79</v>
      </c>
      <c r="I82" s="15" t="s">
        <v>225</v>
      </c>
      <c r="J82" s="11" t="s">
        <v>510</v>
      </c>
      <c r="K82" s="12">
        <v>226</v>
      </c>
    </row>
    <row r="83" spans="1:11" ht="35.25" customHeight="1">
      <c r="A83" s="39" t="s">
        <v>32</v>
      </c>
      <c r="B83" s="39"/>
      <c r="C83" s="39"/>
      <c r="D83" s="39"/>
      <c r="E83" s="39"/>
      <c r="F83" s="19">
        <f>SUM(F82:F82)</f>
        <v>6888</v>
      </c>
      <c r="G83" s="19">
        <f>SUM(G82:G82)</f>
        <v>-306.21</v>
      </c>
      <c r="H83" s="19">
        <f>SUM(H82:H82)</f>
        <v>6581.79</v>
      </c>
      <c r="I83" s="69" t="s">
        <v>227</v>
      </c>
      <c r="J83" s="70"/>
      <c r="K83" s="71"/>
    </row>
    <row r="84" spans="1:11" ht="20.25" customHeight="1">
      <c r="A84" s="73" t="s">
        <v>237</v>
      </c>
      <c r="B84" s="74"/>
      <c r="C84" s="74"/>
      <c r="D84" s="74"/>
      <c r="E84" s="74"/>
      <c r="F84" s="74"/>
      <c r="G84" s="74"/>
      <c r="H84" s="74"/>
      <c r="I84" s="74"/>
      <c r="J84" s="74"/>
      <c r="K84" s="75"/>
    </row>
    <row r="85" spans="1:11" ht="46.5" customHeight="1">
      <c r="A85" s="82">
        <v>1</v>
      </c>
      <c r="B85" s="83" t="s">
        <v>252</v>
      </c>
      <c r="C85" s="84" t="s">
        <v>91</v>
      </c>
      <c r="D85" s="85" t="s">
        <v>253</v>
      </c>
      <c r="E85" s="84" t="s">
        <v>250</v>
      </c>
      <c r="F85" s="86">
        <v>0</v>
      </c>
      <c r="G85" s="87">
        <v>200</v>
      </c>
      <c r="H85" s="86">
        <v>200</v>
      </c>
      <c r="I85" s="86" t="s">
        <v>256</v>
      </c>
      <c r="J85" s="85" t="s">
        <v>246</v>
      </c>
      <c r="K85" s="84">
        <v>225</v>
      </c>
    </row>
    <row r="86" spans="1:11" ht="45.75" customHeight="1">
      <c r="A86" s="82">
        <v>2</v>
      </c>
      <c r="B86" s="83" t="s">
        <v>255</v>
      </c>
      <c r="C86" s="84" t="s">
        <v>91</v>
      </c>
      <c r="D86" s="85" t="s">
        <v>43</v>
      </c>
      <c r="E86" s="84" t="s">
        <v>250</v>
      </c>
      <c r="F86" s="86">
        <v>0</v>
      </c>
      <c r="G86" s="87">
        <v>200</v>
      </c>
      <c r="H86" s="86">
        <v>200</v>
      </c>
      <c r="I86" s="86" t="s">
        <v>257</v>
      </c>
      <c r="J86" s="85" t="s">
        <v>246</v>
      </c>
      <c r="K86" s="84">
        <v>225</v>
      </c>
    </row>
    <row r="87" spans="1:11" ht="45.75" customHeight="1">
      <c r="A87" s="82">
        <v>3</v>
      </c>
      <c r="B87" s="83" t="s">
        <v>244</v>
      </c>
      <c r="C87" s="84" t="s">
        <v>91</v>
      </c>
      <c r="D87" s="85" t="s">
        <v>245</v>
      </c>
      <c r="E87" s="84" t="s">
        <v>92</v>
      </c>
      <c r="F87" s="86">
        <v>0</v>
      </c>
      <c r="G87" s="87">
        <v>500</v>
      </c>
      <c r="H87" s="86">
        <v>500</v>
      </c>
      <c r="I87" s="86" t="s">
        <v>258</v>
      </c>
      <c r="J87" s="85" t="s">
        <v>246</v>
      </c>
      <c r="K87" s="84">
        <v>225</v>
      </c>
    </row>
    <row r="88" spans="1:11" ht="47.25">
      <c r="A88" s="82">
        <v>4</v>
      </c>
      <c r="B88" s="83" t="s">
        <v>254</v>
      </c>
      <c r="C88" s="84" t="s">
        <v>91</v>
      </c>
      <c r="D88" s="85" t="s">
        <v>48</v>
      </c>
      <c r="E88" s="84" t="s">
        <v>250</v>
      </c>
      <c r="F88" s="86">
        <v>0</v>
      </c>
      <c r="G88" s="87">
        <v>380</v>
      </c>
      <c r="H88" s="86">
        <v>380</v>
      </c>
      <c r="I88" s="86" t="s">
        <v>259</v>
      </c>
      <c r="J88" s="85" t="s">
        <v>246</v>
      </c>
      <c r="K88" s="84">
        <v>225</v>
      </c>
    </row>
    <row r="89" spans="1:11" ht="47.25">
      <c r="A89" s="82">
        <v>5</v>
      </c>
      <c r="B89" s="83" t="s">
        <v>248</v>
      </c>
      <c r="C89" s="84" t="s">
        <v>91</v>
      </c>
      <c r="D89" s="85" t="s">
        <v>249</v>
      </c>
      <c r="E89" s="84" t="s">
        <v>250</v>
      </c>
      <c r="F89" s="86">
        <v>0</v>
      </c>
      <c r="G89" s="87">
        <v>120</v>
      </c>
      <c r="H89" s="86">
        <v>120</v>
      </c>
      <c r="I89" s="86" t="s">
        <v>260</v>
      </c>
      <c r="J89" s="85" t="s">
        <v>246</v>
      </c>
      <c r="K89" s="84">
        <v>225</v>
      </c>
    </row>
    <row r="90" spans="1:11" ht="63">
      <c r="A90" s="82">
        <v>6</v>
      </c>
      <c r="B90" s="83" t="s">
        <v>251</v>
      </c>
      <c r="C90" s="84" t="s">
        <v>91</v>
      </c>
      <c r="D90" s="85" t="s">
        <v>54</v>
      </c>
      <c r="E90" s="84" t="s">
        <v>250</v>
      </c>
      <c r="F90" s="86">
        <v>0</v>
      </c>
      <c r="G90" s="87">
        <v>200</v>
      </c>
      <c r="H90" s="86">
        <v>200</v>
      </c>
      <c r="I90" s="86" t="s">
        <v>261</v>
      </c>
      <c r="J90" s="85" t="s">
        <v>246</v>
      </c>
      <c r="K90" s="84">
        <v>225</v>
      </c>
    </row>
    <row r="91" spans="1:11" ht="68.25" customHeight="1">
      <c r="A91" s="82">
        <v>7</v>
      </c>
      <c r="B91" s="83" t="s">
        <v>247</v>
      </c>
      <c r="C91" s="84" t="s">
        <v>91</v>
      </c>
      <c r="D91" s="85" t="s">
        <v>189</v>
      </c>
      <c r="E91" s="84" t="s">
        <v>92</v>
      </c>
      <c r="F91" s="86">
        <v>0</v>
      </c>
      <c r="G91" s="87">
        <v>400</v>
      </c>
      <c r="H91" s="86">
        <v>400</v>
      </c>
      <c r="I91" s="86" t="s">
        <v>262</v>
      </c>
      <c r="J91" s="85" t="s">
        <v>246</v>
      </c>
      <c r="K91" s="84">
        <v>225</v>
      </c>
    </row>
    <row r="92" spans="1:11" ht="47.25">
      <c r="A92" s="14">
        <v>8</v>
      </c>
      <c r="B92" s="7" t="s">
        <v>238</v>
      </c>
      <c r="C92" s="12" t="s">
        <v>91</v>
      </c>
      <c r="D92" s="11" t="s">
        <v>20</v>
      </c>
      <c r="E92" s="12" t="s">
        <v>26</v>
      </c>
      <c r="F92" s="15">
        <v>1500</v>
      </c>
      <c r="G92" s="8">
        <v>-1500</v>
      </c>
      <c r="H92" s="15">
        <f>F92+G92</f>
        <v>0</v>
      </c>
      <c r="I92" s="15" t="s">
        <v>240</v>
      </c>
      <c r="J92" s="11" t="s">
        <v>246</v>
      </c>
      <c r="K92" s="12">
        <v>225</v>
      </c>
    </row>
    <row r="93" spans="1:11" ht="63">
      <c r="A93" s="14">
        <v>9</v>
      </c>
      <c r="B93" s="7" t="s">
        <v>241</v>
      </c>
      <c r="C93" s="12" t="s">
        <v>91</v>
      </c>
      <c r="D93" s="11" t="s">
        <v>20</v>
      </c>
      <c r="E93" s="12" t="s">
        <v>242</v>
      </c>
      <c r="F93" s="15">
        <v>500</v>
      </c>
      <c r="G93" s="8">
        <v>-500</v>
      </c>
      <c r="H93" s="15">
        <v>0</v>
      </c>
      <c r="I93" s="15" t="s">
        <v>243</v>
      </c>
      <c r="J93" s="11" t="s">
        <v>246</v>
      </c>
      <c r="K93" s="12">
        <v>225</v>
      </c>
    </row>
    <row r="94" spans="1:11" ht="15.75">
      <c r="A94" s="39" t="s">
        <v>32</v>
      </c>
      <c r="B94" s="39"/>
      <c r="C94" s="39"/>
      <c r="D94" s="39"/>
      <c r="E94" s="39"/>
      <c r="F94" s="20">
        <f>SUM(F85:F93)</f>
        <v>2000</v>
      </c>
      <c r="G94" s="20">
        <f>SUM(G85:G93)</f>
        <v>0</v>
      </c>
      <c r="H94" s="20">
        <f>SUM(H85:H93)</f>
        <v>2000</v>
      </c>
      <c r="I94" s="72"/>
      <c r="J94" s="72"/>
      <c r="K94" s="72"/>
    </row>
    <row r="95" spans="1:11" ht="15.75">
      <c r="A95" s="47" t="s">
        <v>263</v>
      </c>
      <c r="B95" s="48"/>
      <c r="C95" s="48"/>
      <c r="D95" s="48"/>
      <c r="E95" s="48"/>
      <c r="F95" s="48"/>
      <c r="G95" s="48"/>
      <c r="H95" s="48"/>
      <c r="I95" s="48"/>
      <c r="J95" s="48"/>
      <c r="K95" s="49"/>
    </row>
    <row r="96" spans="1:11" ht="47.25">
      <c r="A96" s="14">
        <v>1</v>
      </c>
      <c r="B96" s="7" t="s">
        <v>264</v>
      </c>
      <c r="C96" s="12" t="s">
        <v>91</v>
      </c>
      <c r="D96" s="11" t="s">
        <v>267</v>
      </c>
      <c r="E96" s="12" t="s">
        <v>242</v>
      </c>
      <c r="F96" s="15">
        <v>4000</v>
      </c>
      <c r="G96" s="8">
        <v>-1040</v>
      </c>
      <c r="H96" s="15">
        <v>2960</v>
      </c>
      <c r="I96" s="15" t="s">
        <v>265</v>
      </c>
      <c r="J96" s="11" t="s">
        <v>246</v>
      </c>
      <c r="K96" s="12">
        <v>310</v>
      </c>
    </row>
    <row r="97" spans="1:11" ht="66" customHeight="1">
      <c r="A97" s="82">
        <v>2</v>
      </c>
      <c r="B97" s="83" t="s">
        <v>266</v>
      </c>
      <c r="C97" s="84" t="s">
        <v>91</v>
      </c>
      <c r="D97" s="85" t="s">
        <v>267</v>
      </c>
      <c r="E97" s="84" t="s">
        <v>250</v>
      </c>
      <c r="F97" s="86">
        <v>0</v>
      </c>
      <c r="G97" s="87">
        <v>1040</v>
      </c>
      <c r="H97" s="86">
        <v>1040</v>
      </c>
      <c r="I97" s="86" t="s">
        <v>268</v>
      </c>
      <c r="J97" s="85" t="s">
        <v>246</v>
      </c>
      <c r="K97" s="84">
        <v>310</v>
      </c>
    </row>
    <row r="98" spans="1:11" ht="15.75">
      <c r="A98" s="39" t="s">
        <v>32</v>
      </c>
      <c r="B98" s="39"/>
      <c r="C98" s="39"/>
      <c r="D98" s="39"/>
      <c r="E98" s="39"/>
      <c r="F98" s="20">
        <f>SUM(F96:F97)</f>
        <v>4000</v>
      </c>
      <c r="G98" s="20">
        <f>SUM(G96:G97)</f>
        <v>0</v>
      </c>
      <c r="H98" s="20">
        <f>SUM(H96:H97)</f>
        <v>4000</v>
      </c>
      <c r="I98" s="77"/>
      <c r="J98" s="78"/>
      <c r="K98" s="79"/>
    </row>
    <row r="99" spans="1:11" ht="15.75">
      <c r="A99" s="73" t="s">
        <v>269</v>
      </c>
      <c r="B99" s="74"/>
      <c r="C99" s="74"/>
      <c r="D99" s="74"/>
      <c r="E99" s="74"/>
      <c r="F99" s="74"/>
      <c r="G99" s="74"/>
      <c r="H99" s="74"/>
      <c r="I99" s="74"/>
      <c r="J99" s="74"/>
      <c r="K99" s="75"/>
    </row>
    <row r="100" spans="1:11" ht="63">
      <c r="A100" s="82">
        <v>4</v>
      </c>
      <c r="B100" s="83" t="s">
        <v>278</v>
      </c>
      <c r="C100" s="84" t="s">
        <v>91</v>
      </c>
      <c r="D100" s="85" t="s">
        <v>279</v>
      </c>
      <c r="E100" s="84" t="s">
        <v>242</v>
      </c>
      <c r="F100" s="86">
        <v>100</v>
      </c>
      <c r="G100" s="87">
        <f>H100-F100</f>
        <v>0</v>
      </c>
      <c r="H100" s="86">
        <v>100</v>
      </c>
      <c r="I100" s="86" t="s">
        <v>280</v>
      </c>
      <c r="J100" s="85" t="s">
        <v>277</v>
      </c>
      <c r="K100" s="84">
        <v>226</v>
      </c>
    </row>
    <row r="101" spans="1:11" ht="78.75">
      <c r="A101" s="82">
        <v>3</v>
      </c>
      <c r="B101" s="83" t="s">
        <v>274</v>
      </c>
      <c r="C101" s="84" t="s">
        <v>91</v>
      </c>
      <c r="D101" s="85" t="s">
        <v>275</v>
      </c>
      <c r="E101" s="84" t="s">
        <v>242</v>
      </c>
      <c r="F101" s="86">
        <v>1500</v>
      </c>
      <c r="G101" s="87">
        <f>H101-F101</f>
        <v>0</v>
      </c>
      <c r="H101" s="86">
        <v>1500</v>
      </c>
      <c r="I101" s="86" t="s">
        <v>276</v>
      </c>
      <c r="J101" s="85" t="s">
        <v>277</v>
      </c>
      <c r="K101" s="84">
        <v>310</v>
      </c>
    </row>
    <row r="102" spans="1:11" ht="47.25">
      <c r="A102" s="82">
        <v>2</v>
      </c>
      <c r="B102" s="83" t="s">
        <v>273</v>
      </c>
      <c r="C102" s="84" t="s">
        <v>91</v>
      </c>
      <c r="D102" s="85" t="s">
        <v>267</v>
      </c>
      <c r="E102" s="84" t="s">
        <v>242</v>
      </c>
      <c r="F102" s="86">
        <v>0</v>
      </c>
      <c r="G102" s="87">
        <v>500</v>
      </c>
      <c r="H102" s="86">
        <v>500</v>
      </c>
      <c r="I102" s="86" t="s">
        <v>281</v>
      </c>
      <c r="J102" s="85" t="s">
        <v>246</v>
      </c>
      <c r="K102" s="84">
        <v>310</v>
      </c>
    </row>
    <row r="103" spans="1:11" ht="47.25">
      <c r="A103" s="14">
        <v>1</v>
      </c>
      <c r="B103" s="7" t="s">
        <v>270</v>
      </c>
      <c r="C103" s="12" t="s">
        <v>91</v>
      </c>
      <c r="D103" s="11" t="s">
        <v>271</v>
      </c>
      <c r="E103" s="12" t="s">
        <v>26</v>
      </c>
      <c r="F103" s="15">
        <v>2792.7</v>
      </c>
      <c r="G103" s="8">
        <v>-500</v>
      </c>
      <c r="H103" s="15">
        <v>2292.7</v>
      </c>
      <c r="I103" s="15" t="s">
        <v>272</v>
      </c>
      <c r="J103" s="11" t="s">
        <v>246</v>
      </c>
      <c r="K103" s="12">
        <v>310</v>
      </c>
    </row>
    <row r="104" spans="1:11" ht="15.75">
      <c r="A104" s="39" t="s">
        <v>32</v>
      </c>
      <c r="B104" s="39"/>
      <c r="C104" s="39"/>
      <c r="D104" s="39"/>
      <c r="E104" s="39"/>
      <c r="F104" s="20">
        <f>SUM(F100:F103)</f>
        <v>4392.7</v>
      </c>
      <c r="G104" s="13">
        <f>SUM(G100:G103)</f>
        <v>0</v>
      </c>
      <c r="H104" s="13">
        <f>SUM(H100:H103)</f>
        <v>4392.7</v>
      </c>
      <c r="I104" s="77"/>
      <c r="J104" s="78"/>
      <c r="K104" s="79"/>
    </row>
    <row r="105" spans="1:11" ht="15.75">
      <c r="A105" s="39" t="s">
        <v>59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63">
      <c r="A106" s="14">
        <v>1</v>
      </c>
      <c r="B106" s="7" t="s">
        <v>135</v>
      </c>
      <c r="C106" s="12" t="s">
        <v>25</v>
      </c>
      <c r="D106" s="11" t="s">
        <v>20</v>
      </c>
      <c r="E106" s="12" t="s">
        <v>26</v>
      </c>
      <c r="F106" s="15">
        <v>311.5</v>
      </c>
      <c r="G106" s="8">
        <v>-10.68</v>
      </c>
      <c r="H106" s="15">
        <f>F106+G106</f>
        <v>300.82</v>
      </c>
      <c r="I106" s="15" t="s">
        <v>228</v>
      </c>
      <c r="J106" s="11" t="s">
        <v>510</v>
      </c>
      <c r="K106" s="12">
        <v>226</v>
      </c>
    </row>
    <row r="107" spans="1:11" ht="35.25" customHeight="1">
      <c r="A107" s="39" t="s">
        <v>32</v>
      </c>
      <c r="B107" s="39"/>
      <c r="C107" s="39"/>
      <c r="D107" s="39"/>
      <c r="E107" s="39"/>
      <c r="F107" s="19">
        <f>SUM(F106:F106)</f>
        <v>311.5</v>
      </c>
      <c r="G107" s="19">
        <f>SUM(G106:G106)</f>
        <v>-10.68</v>
      </c>
      <c r="H107" s="19">
        <f>SUM(H106:H106)</f>
        <v>300.82</v>
      </c>
      <c r="I107" s="69" t="s">
        <v>229</v>
      </c>
      <c r="J107" s="70"/>
      <c r="K107" s="71"/>
    </row>
    <row r="108" spans="1:11" ht="15.75" customHeight="1">
      <c r="A108" s="39" t="s">
        <v>93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ht="78.75">
      <c r="A109" s="14">
        <v>1</v>
      </c>
      <c r="B109" s="7" t="s">
        <v>230</v>
      </c>
      <c r="C109" s="12" t="s">
        <v>25</v>
      </c>
      <c r="D109" s="11" t="s">
        <v>44</v>
      </c>
      <c r="E109" s="12" t="s">
        <v>26</v>
      </c>
      <c r="F109" s="15">
        <v>2900</v>
      </c>
      <c r="G109" s="8">
        <v>10000</v>
      </c>
      <c r="H109" s="15">
        <f>F109+G109</f>
        <v>12900</v>
      </c>
      <c r="I109" s="15" t="s">
        <v>231</v>
      </c>
      <c r="J109" s="11" t="s">
        <v>205</v>
      </c>
      <c r="K109" s="12">
        <v>225</v>
      </c>
    </row>
    <row r="110" spans="1:11" ht="94.5">
      <c r="A110" s="14">
        <v>2</v>
      </c>
      <c r="B110" s="7" t="s">
        <v>57</v>
      </c>
      <c r="C110" s="12" t="s">
        <v>25</v>
      </c>
      <c r="D110" s="11" t="s">
        <v>44</v>
      </c>
      <c r="E110" s="12" t="s">
        <v>26</v>
      </c>
      <c r="F110" s="15">
        <v>34.94</v>
      </c>
      <c r="G110" s="8">
        <v>94.06</v>
      </c>
      <c r="H110" s="15">
        <f>F110+G110</f>
        <v>129</v>
      </c>
      <c r="I110" s="15" t="s">
        <v>58</v>
      </c>
      <c r="J110" s="11" t="s">
        <v>205</v>
      </c>
      <c r="K110" s="12">
        <v>226</v>
      </c>
    </row>
    <row r="111" spans="1:11" ht="94.5">
      <c r="A111" s="82">
        <v>3</v>
      </c>
      <c r="B111" s="83" t="s">
        <v>232</v>
      </c>
      <c r="C111" s="84" t="s">
        <v>25</v>
      </c>
      <c r="D111" s="85" t="s">
        <v>44</v>
      </c>
      <c r="E111" s="84" t="s">
        <v>26</v>
      </c>
      <c r="F111" s="86">
        <v>0</v>
      </c>
      <c r="G111" s="87">
        <v>99.98</v>
      </c>
      <c r="H111" s="86">
        <f>F111+G111</f>
        <v>99.98</v>
      </c>
      <c r="I111" s="86" t="s">
        <v>235</v>
      </c>
      <c r="J111" s="11" t="s">
        <v>510</v>
      </c>
      <c r="K111" s="84">
        <v>226</v>
      </c>
    </row>
    <row r="112" spans="1:11" ht="63">
      <c r="A112" s="14">
        <v>4</v>
      </c>
      <c r="B112" s="7" t="s">
        <v>479</v>
      </c>
      <c r="C112" s="12" t="s">
        <v>25</v>
      </c>
      <c r="D112" s="11" t="s">
        <v>20</v>
      </c>
      <c r="E112" s="12" t="s">
        <v>26</v>
      </c>
      <c r="F112" s="15">
        <v>332.9</v>
      </c>
      <c r="G112" s="8">
        <v>-58.96</v>
      </c>
      <c r="H112" s="15">
        <f>F112+G112</f>
        <v>273.94</v>
      </c>
      <c r="I112" s="15" t="s">
        <v>233</v>
      </c>
      <c r="J112" s="11" t="s">
        <v>234</v>
      </c>
      <c r="K112" s="12">
        <v>226</v>
      </c>
    </row>
    <row r="113" spans="1:11" ht="63">
      <c r="A113" s="82">
        <v>5</v>
      </c>
      <c r="B113" s="83" t="s">
        <v>478</v>
      </c>
      <c r="C113" s="84" t="s">
        <v>91</v>
      </c>
      <c r="D113" s="85" t="s">
        <v>20</v>
      </c>
      <c r="E113" s="84" t="s">
        <v>250</v>
      </c>
      <c r="F113" s="86">
        <v>672</v>
      </c>
      <c r="G113" s="87">
        <v>0</v>
      </c>
      <c r="H113" s="86">
        <f>F113+G113</f>
        <v>672</v>
      </c>
      <c r="I113" s="88" t="s">
        <v>480</v>
      </c>
      <c r="J113" s="85" t="s">
        <v>277</v>
      </c>
      <c r="K113" s="89">
        <v>226</v>
      </c>
    </row>
    <row r="114" spans="1:11" ht="48" customHeight="1">
      <c r="A114" s="39" t="s">
        <v>32</v>
      </c>
      <c r="B114" s="39"/>
      <c r="C114" s="39"/>
      <c r="D114" s="39"/>
      <c r="E114" s="39"/>
      <c r="F114" s="19">
        <f>SUM(F109:F113)</f>
        <v>3939.84</v>
      </c>
      <c r="G114" s="19">
        <f>SUM(G109:G113)</f>
        <v>10135.08</v>
      </c>
      <c r="H114" s="19">
        <f>SUM(H109:H113)</f>
        <v>14074.92</v>
      </c>
      <c r="I114" s="65" t="s">
        <v>236</v>
      </c>
      <c r="J114" s="66"/>
      <c r="K114" s="67"/>
    </row>
    <row r="115" spans="1:11" ht="36.75" customHeight="1">
      <c r="A115" s="29" t="s">
        <v>23</v>
      </c>
      <c r="B115" s="29"/>
      <c r="C115" s="29"/>
      <c r="D115" s="29"/>
      <c r="E115" s="29"/>
      <c r="F115" s="16">
        <f>F114+F107+F104+F98+F94+F83+F80+F33</f>
        <v>225997.49000000002</v>
      </c>
      <c r="G115" s="16">
        <f>G114+G107+G104+G98+G94+G83+G80+G33</f>
        <v>0</v>
      </c>
      <c r="H115" s="16">
        <f>H114+H107+H104+H98+H94+H83+H80+H33</f>
        <v>225997.49000000002</v>
      </c>
      <c r="I115" s="24"/>
      <c r="J115" s="25"/>
      <c r="K115" s="26"/>
    </row>
    <row r="116" spans="1:11" ht="15.75" customHeight="1">
      <c r="A116" s="36" t="s">
        <v>109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ht="18" customHeight="1">
      <c r="A117" s="36" t="s">
        <v>494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8"/>
    </row>
    <row r="118" spans="1:11" ht="67.5" customHeight="1">
      <c r="A118" s="82">
        <v>1</v>
      </c>
      <c r="B118" s="83" t="s">
        <v>111</v>
      </c>
      <c r="C118" s="84" t="s">
        <v>110</v>
      </c>
      <c r="D118" s="85" t="s">
        <v>487</v>
      </c>
      <c r="E118" s="84" t="s">
        <v>488</v>
      </c>
      <c r="F118" s="86">
        <v>1000</v>
      </c>
      <c r="G118" s="87">
        <v>-245</v>
      </c>
      <c r="H118" s="86">
        <f>F118+G118</f>
        <v>755</v>
      </c>
      <c r="I118" s="86" t="s">
        <v>112</v>
      </c>
      <c r="J118" s="85" t="s">
        <v>150</v>
      </c>
      <c r="K118" s="84" t="s">
        <v>489</v>
      </c>
    </row>
    <row r="119" spans="1:11" ht="65.25" customHeight="1">
      <c r="A119" s="82">
        <v>2</v>
      </c>
      <c r="B119" s="83" t="s">
        <v>490</v>
      </c>
      <c r="C119" s="84" t="s">
        <v>110</v>
      </c>
      <c r="D119" s="85" t="s">
        <v>20</v>
      </c>
      <c r="E119" s="84" t="s">
        <v>491</v>
      </c>
      <c r="F119" s="86">
        <v>4700</v>
      </c>
      <c r="G119" s="87">
        <v>245</v>
      </c>
      <c r="H119" s="86">
        <f>F119+G119</f>
        <v>4945</v>
      </c>
      <c r="I119" s="86" t="s">
        <v>492</v>
      </c>
      <c r="J119" s="85" t="s">
        <v>493</v>
      </c>
      <c r="K119" s="84" t="s">
        <v>489</v>
      </c>
    </row>
    <row r="120" spans="1:11" ht="15.75" customHeight="1">
      <c r="A120" s="39" t="s">
        <v>32</v>
      </c>
      <c r="B120" s="39"/>
      <c r="C120" s="39"/>
      <c r="D120" s="39"/>
      <c r="E120" s="39"/>
      <c r="F120" s="19">
        <f>SUM(F118:F119)</f>
        <v>5700</v>
      </c>
      <c r="G120" s="19">
        <f>SUM(G118:G119)</f>
        <v>0</v>
      </c>
      <c r="H120" s="19">
        <f>SUM(H118:H119)</f>
        <v>5700</v>
      </c>
      <c r="I120" s="40"/>
      <c r="J120" s="41"/>
      <c r="K120" s="42"/>
    </row>
    <row r="121" spans="1:11" ht="20.25" customHeight="1">
      <c r="A121" s="36" t="s">
        <v>505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8"/>
    </row>
    <row r="122" spans="1:11" ht="72" customHeight="1">
      <c r="A122" s="12">
        <v>1</v>
      </c>
      <c r="B122" s="7" t="s">
        <v>506</v>
      </c>
      <c r="C122" s="9" t="s">
        <v>496</v>
      </c>
      <c r="D122" s="11" t="s">
        <v>20</v>
      </c>
      <c r="E122" s="12" t="s">
        <v>284</v>
      </c>
      <c r="F122" s="15">
        <v>123700</v>
      </c>
      <c r="G122" s="8">
        <v>0</v>
      </c>
      <c r="H122" s="15">
        <f>F122+G122</f>
        <v>123700</v>
      </c>
      <c r="I122" s="11" t="s">
        <v>507</v>
      </c>
      <c r="J122" s="12" t="s">
        <v>65</v>
      </c>
      <c r="K122" s="12">
        <v>226</v>
      </c>
    </row>
    <row r="123" spans="1:11" ht="14.25" customHeight="1">
      <c r="A123" s="80" t="s">
        <v>32</v>
      </c>
      <c r="B123" s="80"/>
      <c r="C123" s="80"/>
      <c r="D123" s="80"/>
      <c r="F123" s="19">
        <f>SUM(F122)</f>
        <v>123700</v>
      </c>
      <c r="G123" s="19">
        <f>SUM(G122)</f>
        <v>0</v>
      </c>
      <c r="H123" s="19">
        <f>SUM(H122)</f>
        <v>123700</v>
      </c>
      <c r="I123" s="91"/>
      <c r="J123" s="92"/>
      <c r="K123" s="93"/>
    </row>
    <row r="124" spans="1:11" ht="14.25" customHeight="1">
      <c r="A124" s="29" t="s">
        <v>23</v>
      </c>
      <c r="B124" s="29"/>
      <c r="C124" s="29"/>
      <c r="D124" s="29"/>
      <c r="E124" s="29"/>
      <c r="F124" s="16">
        <f>F123+F120</f>
        <v>129400</v>
      </c>
      <c r="G124" s="16">
        <f>G123+G120</f>
        <v>0</v>
      </c>
      <c r="H124" s="16">
        <f>H123+H120</f>
        <v>129400</v>
      </c>
      <c r="I124" s="94"/>
      <c r="J124" s="95"/>
      <c r="K124" s="96"/>
    </row>
    <row r="125" spans="1:11" ht="15.75">
      <c r="A125" s="39" t="s">
        <v>89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ht="15.75">
      <c r="A126" s="47" t="s">
        <v>481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9"/>
    </row>
    <row r="127" spans="1:11" ht="63">
      <c r="A127" s="82">
        <v>1</v>
      </c>
      <c r="B127" s="83" t="s">
        <v>482</v>
      </c>
      <c r="C127" s="84" t="s">
        <v>110</v>
      </c>
      <c r="D127" s="85" t="s">
        <v>486</v>
      </c>
      <c r="E127" s="97">
        <v>40575</v>
      </c>
      <c r="F127" s="86">
        <v>300</v>
      </c>
      <c r="G127" s="87">
        <v>-300</v>
      </c>
      <c r="H127" s="86">
        <f>F127+G127</f>
        <v>0</v>
      </c>
      <c r="I127" s="88" t="s">
        <v>483</v>
      </c>
      <c r="J127" s="85" t="s">
        <v>484</v>
      </c>
      <c r="K127" s="89">
        <v>226</v>
      </c>
    </row>
    <row r="128" spans="1:11" ht="63">
      <c r="A128" s="82">
        <v>2</v>
      </c>
      <c r="B128" s="83" t="s">
        <v>485</v>
      </c>
      <c r="C128" s="84" t="s">
        <v>110</v>
      </c>
      <c r="D128" s="85" t="s">
        <v>90</v>
      </c>
      <c r="E128" s="97">
        <v>40575</v>
      </c>
      <c r="F128" s="86">
        <v>0</v>
      </c>
      <c r="G128" s="87">
        <v>300</v>
      </c>
      <c r="H128" s="86">
        <f>F128+G128</f>
        <v>300</v>
      </c>
      <c r="I128" s="88" t="s">
        <v>483</v>
      </c>
      <c r="J128" s="85" t="s">
        <v>484</v>
      </c>
      <c r="K128" s="89">
        <v>226</v>
      </c>
    </row>
    <row r="129" spans="1:11" ht="15.75">
      <c r="A129" s="39" t="s">
        <v>32</v>
      </c>
      <c r="B129" s="39"/>
      <c r="C129" s="39"/>
      <c r="D129" s="39"/>
      <c r="E129" s="39"/>
      <c r="F129" s="19">
        <f>SUM(F127:F128)</f>
        <v>300</v>
      </c>
      <c r="G129" s="19">
        <f>SUM(G127:G128)</f>
        <v>0</v>
      </c>
      <c r="H129" s="19">
        <f>SUM(H127:H128)</f>
        <v>300</v>
      </c>
      <c r="I129" s="47"/>
      <c r="J129" s="48"/>
      <c r="K129" s="49"/>
    </row>
    <row r="130" spans="1:11" ht="33" customHeight="1">
      <c r="A130" s="39" t="s">
        <v>107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ht="94.5">
      <c r="A131" s="12">
        <v>1</v>
      </c>
      <c r="B131" s="7" t="s">
        <v>282</v>
      </c>
      <c r="C131" s="9" t="s">
        <v>62</v>
      </c>
      <c r="D131" s="11" t="s">
        <v>283</v>
      </c>
      <c r="E131" s="12" t="s">
        <v>284</v>
      </c>
      <c r="F131" s="8">
        <v>100</v>
      </c>
      <c r="G131" s="15">
        <v>-100</v>
      </c>
      <c r="H131" s="15">
        <v>0</v>
      </c>
      <c r="I131" s="11" t="s">
        <v>285</v>
      </c>
      <c r="J131" s="12" t="s">
        <v>286</v>
      </c>
      <c r="K131" s="12">
        <v>226</v>
      </c>
    </row>
    <row r="132" spans="1:11" ht="94.5">
      <c r="A132" s="12">
        <v>2</v>
      </c>
      <c r="B132" s="7" t="s">
        <v>287</v>
      </c>
      <c r="C132" s="9" t="s">
        <v>62</v>
      </c>
      <c r="D132" s="11" t="s">
        <v>288</v>
      </c>
      <c r="E132" s="12" t="s">
        <v>284</v>
      </c>
      <c r="F132" s="8">
        <v>200</v>
      </c>
      <c r="G132" s="15">
        <v>-200</v>
      </c>
      <c r="H132" s="15">
        <v>0</v>
      </c>
      <c r="I132" s="11" t="s">
        <v>289</v>
      </c>
      <c r="J132" s="12" t="s">
        <v>286</v>
      </c>
      <c r="K132" s="12">
        <v>226</v>
      </c>
    </row>
    <row r="133" spans="1:11" ht="94.5">
      <c r="A133" s="12">
        <v>3</v>
      </c>
      <c r="B133" s="7" t="s">
        <v>290</v>
      </c>
      <c r="C133" s="9" t="s">
        <v>62</v>
      </c>
      <c r="D133" s="11" t="s">
        <v>14</v>
      </c>
      <c r="E133" s="12" t="s">
        <v>291</v>
      </c>
      <c r="F133" s="8">
        <v>300</v>
      </c>
      <c r="G133" s="15">
        <v>0</v>
      </c>
      <c r="H133" s="15">
        <v>300</v>
      </c>
      <c r="I133" s="11" t="s">
        <v>292</v>
      </c>
      <c r="J133" s="12" t="s">
        <v>286</v>
      </c>
      <c r="K133" s="12">
        <v>226</v>
      </c>
    </row>
    <row r="134" spans="1:11" ht="94.5">
      <c r="A134" s="12">
        <v>4</v>
      </c>
      <c r="B134" s="7" t="s">
        <v>293</v>
      </c>
      <c r="C134" s="9" t="s">
        <v>62</v>
      </c>
      <c r="D134" s="11" t="s">
        <v>14</v>
      </c>
      <c r="E134" s="12" t="s">
        <v>294</v>
      </c>
      <c r="F134" s="8">
        <v>1000</v>
      </c>
      <c r="G134" s="15">
        <v>0</v>
      </c>
      <c r="H134" s="15">
        <v>1000</v>
      </c>
      <c r="I134" s="11" t="s">
        <v>295</v>
      </c>
      <c r="J134" s="12" t="s">
        <v>296</v>
      </c>
      <c r="K134" s="12">
        <v>226</v>
      </c>
    </row>
    <row r="135" spans="1:11" ht="94.5">
      <c r="A135" s="12">
        <v>5</v>
      </c>
      <c r="B135" s="7" t="s">
        <v>297</v>
      </c>
      <c r="C135" s="9" t="s">
        <v>62</v>
      </c>
      <c r="D135" s="11" t="s">
        <v>298</v>
      </c>
      <c r="E135" s="12" t="s">
        <v>299</v>
      </c>
      <c r="F135" s="8">
        <v>1300</v>
      </c>
      <c r="G135" s="15">
        <v>0</v>
      </c>
      <c r="H135" s="15">
        <v>1300</v>
      </c>
      <c r="I135" s="11" t="s">
        <v>300</v>
      </c>
      <c r="J135" s="12" t="s">
        <v>296</v>
      </c>
      <c r="K135" s="12">
        <v>226</v>
      </c>
    </row>
    <row r="136" spans="1:11" ht="94.5">
      <c r="A136" s="12">
        <v>6</v>
      </c>
      <c r="B136" s="7" t="s">
        <v>301</v>
      </c>
      <c r="C136" s="9" t="s">
        <v>62</v>
      </c>
      <c r="D136" s="11" t="s">
        <v>40</v>
      </c>
      <c r="E136" s="12" t="s">
        <v>302</v>
      </c>
      <c r="F136" s="8">
        <v>500</v>
      </c>
      <c r="G136" s="15">
        <v>0</v>
      </c>
      <c r="H136" s="15">
        <v>500</v>
      </c>
      <c r="I136" s="11" t="s">
        <v>303</v>
      </c>
      <c r="J136" s="12" t="s">
        <v>286</v>
      </c>
      <c r="K136" s="12">
        <v>226</v>
      </c>
    </row>
    <row r="137" spans="1:11" ht="94.5">
      <c r="A137" s="12">
        <v>7</v>
      </c>
      <c r="B137" s="7" t="s">
        <v>304</v>
      </c>
      <c r="C137" s="9" t="s">
        <v>62</v>
      </c>
      <c r="D137" s="11" t="s">
        <v>305</v>
      </c>
      <c r="E137" s="12" t="s">
        <v>306</v>
      </c>
      <c r="F137" s="8">
        <v>15000</v>
      </c>
      <c r="G137" s="15">
        <v>-2000</v>
      </c>
      <c r="H137" s="15">
        <v>13000</v>
      </c>
      <c r="I137" s="11" t="s">
        <v>307</v>
      </c>
      <c r="J137" s="12" t="s">
        <v>308</v>
      </c>
      <c r="K137" s="12">
        <v>226</v>
      </c>
    </row>
    <row r="138" spans="1:11" ht="31.5">
      <c r="A138" s="12">
        <v>8</v>
      </c>
      <c r="B138" s="7" t="s">
        <v>309</v>
      </c>
      <c r="C138" s="9" t="s">
        <v>62</v>
      </c>
      <c r="D138" s="11" t="s">
        <v>310</v>
      </c>
      <c r="E138" s="12" t="s">
        <v>311</v>
      </c>
      <c r="F138" s="8">
        <v>4500</v>
      </c>
      <c r="G138" s="15">
        <v>-500</v>
      </c>
      <c r="H138" s="15">
        <v>4000</v>
      </c>
      <c r="I138" s="11" t="s">
        <v>312</v>
      </c>
      <c r="J138" s="12" t="s">
        <v>113</v>
      </c>
      <c r="K138" s="12">
        <v>226</v>
      </c>
    </row>
    <row r="139" spans="1:11" ht="94.5">
      <c r="A139" s="12">
        <v>9</v>
      </c>
      <c r="B139" s="7" t="s">
        <v>313</v>
      </c>
      <c r="C139" s="9" t="s">
        <v>62</v>
      </c>
      <c r="D139" s="11" t="s">
        <v>46</v>
      </c>
      <c r="E139" s="12" t="s">
        <v>314</v>
      </c>
      <c r="F139" s="8">
        <v>1500</v>
      </c>
      <c r="G139" s="15">
        <v>0</v>
      </c>
      <c r="H139" s="15">
        <v>1500</v>
      </c>
      <c r="I139" s="11" t="s">
        <v>315</v>
      </c>
      <c r="J139" s="12" t="s">
        <v>316</v>
      </c>
      <c r="K139" s="12">
        <v>226</v>
      </c>
    </row>
    <row r="140" spans="1:11" ht="94.5">
      <c r="A140" s="12">
        <v>10</v>
      </c>
      <c r="B140" s="7" t="s">
        <v>317</v>
      </c>
      <c r="C140" s="9" t="s">
        <v>62</v>
      </c>
      <c r="D140" s="11" t="s">
        <v>15</v>
      </c>
      <c r="E140" s="12" t="s">
        <v>318</v>
      </c>
      <c r="F140" s="8">
        <v>5000</v>
      </c>
      <c r="G140" s="15">
        <v>0</v>
      </c>
      <c r="H140" s="15">
        <v>5000</v>
      </c>
      <c r="I140" s="11" t="s">
        <v>319</v>
      </c>
      <c r="J140" s="12" t="s">
        <v>320</v>
      </c>
      <c r="K140" s="12">
        <v>226</v>
      </c>
    </row>
    <row r="141" spans="1:11" ht="31.5">
      <c r="A141" s="12">
        <v>11</v>
      </c>
      <c r="B141" s="7" t="s">
        <v>321</v>
      </c>
      <c r="C141" s="9" t="s">
        <v>62</v>
      </c>
      <c r="D141" s="11" t="s">
        <v>48</v>
      </c>
      <c r="E141" s="12" t="s">
        <v>291</v>
      </c>
      <c r="F141" s="8">
        <v>0</v>
      </c>
      <c r="G141" s="15">
        <v>500</v>
      </c>
      <c r="H141" s="15">
        <v>500</v>
      </c>
      <c r="I141" s="11" t="s">
        <v>322</v>
      </c>
      <c r="J141" s="12" t="s">
        <v>113</v>
      </c>
      <c r="K141" s="12">
        <v>226</v>
      </c>
    </row>
    <row r="142" spans="1:11" ht="31.5">
      <c r="A142" s="12">
        <v>12</v>
      </c>
      <c r="B142" s="7" t="s">
        <v>323</v>
      </c>
      <c r="C142" s="9" t="s">
        <v>62</v>
      </c>
      <c r="D142" s="11" t="s">
        <v>324</v>
      </c>
      <c r="E142" s="12" t="s">
        <v>284</v>
      </c>
      <c r="F142" s="8">
        <v>3400</v>
      </c>
      <c r="G142" s="15">
        <v>-400</v>
      </c>
      <c r="H142" s="15">
        <v>3000</v>
      </c>
      <c r="I142" s="11" t="s">
        <v>325</v>
      </c>
      <c r="J142" s="12" t="s">
        <v>113</v>
      </c>
      <c r="K142" s="12">
        <v>226</v>
      </c>
    </row>
    <row r="143" spans="1:11" ht="94.5">
      <c r="A143" s="12">
        <v>13</v>
      </c>
      <c r="B143" s="7" t="s">
        <v>326</v>
      </c>
      <c r="C143" s="9" t="s">
        <v>62</v>
      </c>
      <c r="D143" s="11" t="s">
        <v>327</v>
      </c>
      <c r="E143" s="12" t="s">
        <v>328</v>
      </c>
      <c r="F143" s="8">
        <v>1000</v>
      </c>
      <c r="G143" s="15">
        <v>0</v>
      </c>
      <c r="H143" s="15">
        <v>1000</v>
      </c>
      <c r="I143" s="11" t="s">
        <v>329</v>
      </c>
      <c r="J143" s="12" t="s">
        <v>320</v>
      </c>
      <c r="K143" s="12">
        <v>226</v>
      </c>
    </row>
    <row r="144" spans="1:11" ht="94.5">
      <c r="A144" s="12">
        <v>14</v>
      </c>
      <c r="B144" s="7" t="s">
        <v>330</v>
      </c>
      <c r="C144" s="9" t="s">
        <v>62</v>
      </c>
      <c r="D144" s="11" t="s">
        <v>16</v>
      </c>
      <c r="E144" s="12" t="s">
        <v>331</v>
      </c>
      <c r="F144" s="8">
        <v>500</v>
      </c>
      <c r="G144" s="15">
        <v>0</v>
      </c>
      <c r="H144" s="15">
        <v>500</v>
      </c>
      <c r="I144" s="11" t="s">
        <v>332</v>
      </c>
      <c r="J144" s="12" t="s">
        <v>286</v>
      </c>
      <c r="K144" s="12">
        <v>226</v>
      </c>
    </row>
    <row r="145" spans="1:11" ht="94.5">
      <c r="A145" s="12">
        <v>15</v>
      </c>
      <c r="B145" s="7" t="s">
        <v>333</v>
      </c>
      <c r="C145" s="9" t="s">
        <v>62</v>
      </c>
      <c r="D145" s="11" t="s">
        <v>16</v>
      </c>
      <c r="E145" s="12" t="s">
        <v>334</v>
      </c>
      <c r="F145" s="8">
        <v>500</v>
      </c>
      <c r="G145" s="15">
        <v>0</v>
      </c>
      <c r="H145" s="15">
        <v>500</v>
      </c>
      <c r="I145" s="11" t="s">
        <v>335</v>
      </c>
      <c r="J145" s="12" t="s">
        <v>336</v>
      </c>
      <c r="K145" s="12">
        <v>226</v>
      </c>
    </row>
    <row r="146" spans="1:11" ht="94.5">
      <c r="A146" s="12">
        <v>16</v>
      </c>
      <c r="B146" s="7" t="s">
        <v>337</v>
      </c>
      <c r="C146" s="9" t="s">
        <v>62</v>
      </c>
      <c r="D146" s="11" t="s">
        <v>50</v>
      </c>
      <c r="E146" s="12" t="s">
        <v>338</v>
      </c>
      <c r="F146" s="8">
        <v>5000</v>
      </c>
      <c r="G146" s="15">
        <v>0</v>
      </c>
      <c r="H146" s="15">
        <v>5000</v>
      </c>
      <c r="I146" s="11" t="s">
        <v>339</v>
      </c>
      <c r="J146" s="12" t="s">
        <v>340</v>
      </c>
      <c r="K146" s="12">
        <v>226</v>
      </c>
    </row>
    <row r="147" spans="1:11" ht="94.5">
      <c r="A147" s="12">
        <v>17</v>
      </c>
      <c r="B147" s="7" t="s">
        <v>341</v>
      </c>
      <c r="C147" s="9" t="s">
        <v>62</v>
      </c>
      <c r="D147" s="11" t="s">
        <v>342</v>
      </c>
      <c r="E147" s="12" t="s">
        <v>343</v>
      </c>
      <c r="F147" s="8">
        <v>1000</v>
      </c>
      <c r="G147" s="15">
        <v>0</v>
      </c>
      <c r="H147" s="15">
        <v>1000</v>
      </c>
      <c r="I147" s="11" t="s">
        <v>344</v>
      </c>
      <c r="J147" s="12" t="s">
        <v>345</v>
      </c>
      <c r="K147" s="12">
        <v>226</v>
      </c>
    </row>
    <row r="148" spans="1:11" ht="31.5">
      <c r="A148" s="12">
        <v>18</v>
      </c>
      <c r="B148" s="7" t="s">
        <v>346</v>
      </c>
      <c r="C148" s="9" t="s">
        <v>62</v>
      </c>
      <c r="D148" s="11" t="s">
        <v>342</v>
      </c>
      <c r="E148" s="12" t="s">
        <v>284</v>
      </c>
      <c r="F148" s="8">
        <v>3500</v>
      </c>
      <c r="G148" s="15">
        <v>-1000</v>
      </c>
      <c r="H148" s="15">
        <v>2500</v>
      </c>
      <c r="I148" s="11" t="s">
        <v>347</v>
      </c>
      <c r="J148" s="12" t="s">
        <v>113</v>
      </c>
      <c r="K148" s="12">
        <v>226</v>
      </c>
    </row>
    <row r="149" spans="1:11" ht="94.5">
      <c r="A149" s="12">
        <v>19</v>
      </c>
      <c r="B149" s="7" t="s">
        <v>348</v>
      </c>
      <c r="C149" s="9" t="s">
        <v>62</v>
      </c>
      <c r="D149" s="11" t="s">
        <v>349</v>
      </c>
      <c r="E149" s="12" t="s">
        <v>350</v>
      </c>
      <c r="F149" s="8">
        <v>300</v>
      </c>
      <c r="G149" s="15">
        <v>0</v>
      </c>
      <c r="H149" s="15">
        <v>300</v>
      </c>
      <c r="I149" s="11" t="s">
        <v>351</v>
      </c>
      <c r="J149" s="12" t="s">
        <v>286</v>
      </c>
      <c r="K149" s="12">
        <v>226</v>
      </c>
    </row>
    <row r="150" spans="1:11" ht="47.25">
      <c r="A150" s="12">
        <v>20</v>
      </c>
      <c r="B150" s="7" t="s">
        <v>352</v>
      </c>
      <c r="C150" s="9" t="s">
        <v>62</v>
      </c>
      <c r="D150" s="11" t="s">
        <v>28</v>
      </c>
      <c r="E150" s="12" t="s">
        <v>353</v>
      </c>
      <c r="F150" s="8">
        <v>2000</v>
      </c>
      <c r="G150" s="15">
        <v>0</v>
      </c>
      <c r="H150" s="15">
        <v>2000</v>
      </c>
      <c r="I150" s="11" t="s">
        <v>354</v>
      </c>
      <c r="J150" s="12" t="s">
        <v>355</v>
      </c>
      <c r="K150" s="12">
        <v>226</v>
      </c>
    </row>
    <row r="151" spans="1:11" ht="94.5">
      <c r="A151" s="12">
        <v>21</v>
      </c>
      <c r="B151" s="7" t="s">
        <v>356</v>
      </c>
      <c r="C151" s="9" t="s">
        <v>62</v>
      </c>
      <c r="D151" s="11" t="s">
        <v>28</v>
      </c>
      <c r="E151" s="12" t="s">
        <v>357</v>
      </c>
      <c r="F151" s="8">
        <v>500</v>
      </c>
      <c r="G151" s="15">
        <v>0</v>
      </c>
      <c r="H151" s="15">
        <v>500</v>
      </c>
      <c r="I151" s="11" t="s">
        <v>358</v>
      </c>
      <c r="J151" s="12" t="s">
        <v>286</v>
      </c>
      <c r="K151" s="12">
        <v>226</v>
      </c>
    </row>
    <row r="152" spans="1:11" ht="94.5">
      <c r="A152" s="12">
        <v>22</v>
      </c>
      <c r="B152" s="7" t="s">
        <v>359</v>
      </c>
      <c r="C152" s="9" t="s">
        <v>62</v>
      </c>
      <c r="D152" s="11" t="s">
        <v>17</v>
      </c>
      <c r="E152" s="12" t="s">
        <v>360</v>
      </c>
      <c r="F152" s="8">
        <v>200</v>
      </c>
      <c r="G152" s="15">
        <v>0</v>
      </c>
      <c r="H152" s="15">
        <v>200</v>
      </c>
      <c r="I152" s="11" t="s">
        <v>361</v>
      </c>
      <c r="J152" s="12" t="s">
        <v>286</v>
      </c>
      <c r="K152" s="12">
        <v>226</v>
      </c>
    </row>
    <row r="153" spans="1:11" ht="94.5">
      <c r="A153" s="12">
        <v>23</v>
      </c>
      <c r="B153" s="7" t="s">
        <v>362</v>
      </c>
      <c r="C153" s="9" t="s">
        <v>62</v>
      </c>
      <c r="D153" s="11" t="s">
        <v>363</v>
      </c>
      <c r="E153" s="12" t="s">
        <v>364</v>
      </c>
      <c r="F153" s="8">
        <v>200</v>
      </c>
      <c r="G153" s="15">
        <v>0</v>
      </c>
      <c r="H153" s="15">
        <v>200</v>
      </c>
      <c r="I153" s="11" t="s">
        <v>365</v>
      </c>
      <c r="J153" s="12" t="s">
        <v>286</v>
      </c>
      <c r="K153" s="12">
        <v>226</v>
      </c>
    </row>
    <row r="154" spans="1:11" ht="94.5">
      <c r="A154" s="12">
        <v>24</v>
      </c>
      <c r="B154" s="7" t="s">
        <v>366</v>
      </c>
      <c r="C154" s="9" t="s">
        <v>62</v>
      </c>
      <c r="D154" s="11" t="s">
        <v>367</v>
      </c>
      <c r="E154" s="12" t="s">
        <v>294</v>
      </c>
      <c r="F154" s="8">
        <v>300</v>
      </c>
      <c r="G154" s="15">
        <v>0</v>
      </c>
      <c r="H154" s="15">
        <v>300</v>
      </c>
      <c r="I154" s="11" t="s">
        <v>368</v>
      </c>
      <c r="J154" s="12" t="s">
        <v>286</v>
      </c>
      <c r="K154" s="12">
        <v>226</v>
      </c>
    </row>
    <row r="155" spans="1:11" ht="94.5">
      <c r="A155" s="12">
        <v>25</v>
      </c>
      <c r="B155" s="7" t="s">
        <v>369</v>
      </c>
      <c r="C155" s="9" t="s">
        <v>62</v>
      </c>
      <c r="D155" s="11" t="s">
        <v>18</v>
      </c>
      <c r="E155" s="12" t="s">
        <v>370</v>
      </c>
      <c r="F155" s="8">
        <v>300</v>
      </c>
      <c r="G155" s="15">
        <v>0</v>
      </c>
      <c r="H155" s="15">
        <v>300</v>
      </c>
      <c r="I155" s="11" t="s">
        <v>371</v>
      </c>
      <c r="J155" s="12" t="s">
        <v>286</v>
      </c>
      <c r="K155" s="12">
        <v>226</v>
      </c>
    </row>
    <row r="156" spans="1:11" ht="94.5">
      <c r="A156" s="12">
        <v>26</v>
      </c>
      <c r="B156" s="7" t="s">
        <v>372</v>
      </c>
      <c r="C156" s="9" t="s">
        <v>62</v>
      </c>
      <c r="D156" s="11" t="s">
        <v>373</v>
      </c>
      <c r="E156" s="12" t="s">
        <v>374</v>
      </c>
      <c r="F156" s="8">
        <v>500</v>
      </c>
      <c r="G156" s="15">
        <v>0</v>
      </c>
      <c r="H156" s="15">
        <v>500</v>
      </c>
      <c r="I156" s="11" t="s">
        <v>375</v>
      </c>
      <c r="J156" s="12" t="s">
        <v>286</v>
      </c>
      <c r="K156" s="12">
        <v>226</v>
      </c>
    </row>
    <row r="157" spans="1:11" ht="94.5">
      <c r="A157" s="12">
        <v>27</v>
      </c>
      <c r="B157" s="7" t="s">
        <v>376</v>
      </c>
      <c r="C157" s="9" t="s">
        <v>62</v>
      </c>
      <c r="D157" s="11" t="s">
        <v>20</v>
      </c>
      <c r="E157" s="12" t="s">
        <v>284</v>
      </c>
      <c r="F157" s="8">
        <v>3000</v>
      </c>
      <c r="G157" s="15">
        <v>0</v>
      </c>
      <c r="H157" s="15">
        <v>3000</v>
      </c>
      <c r="I157" s="11" t="s">
        <v>377</v>
      </c>
      <c r="J157" s="12" t="s">
        <v>378</v>
      </c>
      <c r="K157" s="12">
        <v>226</v>
      </c>
    </row>
    <row r="158" spans="1:11" ht="94.5">
      <c r="A158" s="12">
        <v>28</v>
      </c>
      <c r="B158" s="7" t="s">
        <v>379</v>
      </c>
      <c r="C158" s="9" t="s">
        <v>62</v>
      </c>
      <c r="D158" s="11" t="s">
        <v>20</v>
      </c>
      <c r="E158" s="12" t="s">
        <v>380</v>
      </c>
      <c r="F158" s="8">
        <v>1000</v>
      </c>
      <c r="G158" s="15">
        <v>0</v>
      </c>
      <c r="H158" s="15">
        <v>1000</v>
      </c>
      <c r="I158" s="11" t="s">
        <v>381</v>
      </c>
      <c r="J158" s="12" t="s">
        <v>345</v>
      </c>
      <c r="K158" s="12">
        <v>226</v>
      </c>
    </row>
    <row r="159" spans="1:11" ht="94.5">
      <c r="A159" s="12">
        <v>29</v>
      </c>
      <c r="B159" s="7" t="s">
        <v>382</v>
      </c>
      <c r="C159" s="9" t="s">
        <v>62</v>
      </c>
      <c r="D159" s="11" t="s">
        <v>20</v>
      </c>
      <c r="E159" s="12" t="s">
        <v>383</v>
      </c>
      <c r="F159" s="8">
        <v>2500</v>
      </c>
      <c r="G159" s="15">
        <v>0</v>
      </c>
      <c r="H159" s="15">
        <v>2500</v>
      </c>
      <c r="I159" s="11" t="s">
        <v>384</v>
      </c>
      <c r="J159" s="12" t="s">
        <v>345</v>
      </c>
      <c r="K159" s="12">
        <v>226</v>
      </c>
    </row>
    <row r="160" spans="1:11" ht="94.5">
      <c r="A160" s="12">
        <v>30</v>
      </c>
      <c r="B160" s="7" t="s">
        <v>385</v>
      </c>
      <c r="C160" s="9" t="s">
        <v>62</v>
      </c>
      <c r="D160" s="11" t="s">
        <v>20</v>
      </c>
      <c r="E160" s="12" t="s">
        <v>386</v>
      </c>
      <c r="F160" s="8">
        <v>200</v>
      </c>
      <c r="G160" s="15">
        <v>0</v>
      </c>
      <c r="H160" s="15">
        <v>200</v>
      </c>
      <c r="I160" s="11" t="s">
        <v>387</v>
      </c>
      <c r="J160" s="12" t="s">
        <v>286</v>
      </c>
      <c r="K160" s="12">
        <v>226</v>
      </c>
    </row>
    <row r="161" spans="1:11" ht="94.5">
      <c r="A161" s="12">
        <v>31</v>
      </c>
      <c r="B161" s="7" t="s">
        <v>388</v>
      </c>
      <c r="C161" s="9" t="s">
        <v>62</v>
      </c>
      <c r="D161" s="11" t="s">
        <v>20</v>
      </c>
      <c r="E161" s="12" t="s">
        <v>389</v>
      </c>
      <c r="F161" s="8">
        <v>1500</v>
      </c>
      <c r="G161" s="15">
        <v>0</v>
      </c>
      <c r="H161" s="15">
        <v>1500</v>
      </c>
      <c r="I161" s="11" t="s">
        <v>88</v>
      </c>
      <c r="J161" s="12" t="s">
        <v>316</v>
      </c>
      <c r="K161" s="12">
        <v>226</v>
      </c>
    </row>
    <row r="162" spans="1:11" ht="94.5">
      <c r="A162" s="12">
        <v>32</v>
      </c>
      <c r="B162" s="7" t="s">
        <v>390</v>
      </c>
      <c r="C162" s="9" t="s">
        <v>62</v>
      </c>
      <c r="D162" s="11" t="s">
        <v>20</v>
      </c>
      <c r="E162" s="12" t="s">
        <v>284</v>
      </c>
      <c r="F162" s="8">
        <v>500</v>
      </c>
      <c r="G162" s="15">
        <v>0</v>
      </c>
      <c r="H162" s="15">
        <v>500</v>
      </c>
      <c r="I162" s="11" t="s">
        <v>391</v>
      </c>
      <c r="J162" s="12" t="s">
        <v>392</v>
      </c>
      <c r="K162" s="12">
        <v>226</v>
      </c>
    </row>
    <row r="163" spans="1:11" ht="94.5">
      <c r="A163" s="12">
        <v>33</v>
      </c>
      <c r="B163" s="7" t="s">
        <v>393</v>
      </c>
      <c r="C163" s="9" t="s">
        <v>62</v>
      </c>
      <c r="D163" s="11" t="s">
        <v>20</v>
      </c>
      <c r="E163" s="12">
        <v>40640</v>
      </c>
      <c r="F163" s="8">
        <v>7000</v>
      </c>
      <c r="G163" s="15">
        <v>-4000</v>
      </c>
      <c r="H163" s="15">
        <v>3000</v>
      </c>
      <c r="I163" s="11" t="s">
        <v>394</v>
      </c>
      <c r="J163" s="12" t="s">
        <v>395</v>
      </c>
      <c r="K163" s="12">
        <v>226</v>
      </c>
    </row>
    <row r="164" spans="1:11" ht="78.75">
      <c r="A164" s="98">
        <v>34</v>
      </c>
      <c r="B164" s="99" t="s">
        <v>396</v>
      </c>
      <c r="C164" s="100" t="s">
        <v>62</v>
      </c>
      <c r="D164" s="98" t="s">
        <v>20</v>
      </c>
      <c r="E164" s="98" t="s">
        <v>284</v>
      </c>
      <c r="F164" s="101">
        <v>16400</v>
      </c>
      <c r="G164" s="102">
        <f>H164-F164</f>
        <v>900</v>
      </c>
      <c r="H164" s="102">
        <v>17300</v>
      </c>
      <c r="I164" s="98" t="s">
        <v>508</v>
      </c>
      <c r="J164" s="98" t="s">
        <v>509</v>
      </c>
      <c r="K164" s="98">
        <v>226</v>
      </c>
    </row>
    <row r="165" spans="1:11" ht="32.25" customHeight="1">
      <c r="A165" s="12">
        <v>35</v>
      </c>
      <c r="B165" s="7" t="s">
        <v>397</v>
      </c>
      <c r="C165" s="9" t="s">
        <v>62</v>
      </c>
      <c r="D165" s="11" t="s">
        <v>20</v>
      </c>
      <c r="E165" s="12" t="s">
        <v>284</v>
      </c>
      <c r="F165" s="8">
        <v>850</v>
      </c>
      <c r="G165" s="15">
        <v>-200</v>
      </c>
      <c r="H165" s="15">
        <v>650</v>
      </c>
      <c r="I165" s="11" t="s">
        <v>398</v>
      </c>
      <c r="J165" s="12" t="s">
        <v>113</v>
      </c>
      <c r="K165" s="12">
        <v>226</v>
      </c>
    </row>
    <row r="166" spans="1:11" ht="31.5">
      <c r="A166" s="12">
        <v>36</v>
      </c>
      <c r="B166" s="7" t="s">
        <v>399</v>
      </c>
      <c r="C166" s="9" t="s">
        <v>62</v>
      </c>
      <c r="D166" s="11" t="s">
        <v>20</v>
      </c>
      <c r="E166" s="12" t="s">
        <v>284</v>
      </c>
      <c r="F166" s="8">
        <v>1000</v>
      </c>
      <c r="G166" s="15">
        <v>-1000</v>
      </c>
      <c r="H166" s="15">
        <v>0</v>
      </c>
      <c r="I166" s="11" t="s">
        <v>400</v>
      </c>
      <c r="J166" s="12" t="s">
        <v>113</v>
      </c>
      <c r="K166" s="12">
        <v>226</v>
      </c>
    </row>
    <row r="167" spans="1:11" ht="31.5">
      <c r="A167" s="12">
        <v>37</v>
      </c>
      <c r="B167" s="7" t="s">
        <v>401</v>
      </c>
      <c r="C167" s="9" t="s">
        <v>62</v>
      </c>
      <c r="D167" s="11" t="s">
        <v>20</v>
      </c>
      <c r="E167" s="12" t="s">
        <v>284</v>
      </c>
      <c r="F167" s="8">
        <v>2500</v>
      </c>
      <c r="G167" s="15">
        <v>-500</v>
      </c>
      <c r="H167" s="15">
        <v>2000</v>
      </c>
      <c r="I167" s="11" t="s">
        <v>402</v>
      </c>
      <c r="J167" s="12" t="s">
        <v>113</v>
      </c>
      <c r="K167" s="12">
        <v>226</v>
      </c>
    </row>
    <row r="168" spans="1:11" ht="94.5">
      <c r="A168" s="12">
        <v>38</v>
      </c>
      <c r="B168" s="7" t="s">
        <v>403</v>
      </c>
      <c r="C168" s="9" t="s">
        <v>62</v>
      </c>
      <c r="D168" s="11" t="s">
        <v>267</v>
      </c>
      <c r="E168" s="12" t="s">
        <v>404</v>
      </c>
      <c r="F168" s="8">
        <v>2000</v>
      </c>
      <c r="G168" s="15">
        <v>0</v>
      </c>
      <c r="H168" s="15">
        <v>2000</v>
      </c>
      <c r="I168" s="11" t="s">
        <v>405</v>
      </c>
      <c r="J168" s="12" t="s">
        <v>316</v>
      </c>
      <c r="K168" s="12">
        <v>226</v>
      </c>
    </row>
    <row r="169" spans="1:11" ht="94.5">
      <c r="A169" s="12">
        <v>39</v>
      </c>
      <c r="B169" s="7" t="s">
        <v>406</v>
      </c>
      <c r="C169" s="9" t="s">
        <v>62</v>
      </c>
      <c r="D169" s="11" t="s">
        <v>267</v>
      </c>
      <c r="E169" s="12" t="s">
        <v>407</v>
      </c>
      <c r="F169" s="8">
        <v>800</v>
      </c>
      <c r="G169" s="15">
        <v>0</v>
      </c>
      <c r="H169" s="15">
        <v>800</v>
      </c>
      <c r="I169" s="11" t="s">
        <v>408</v>
      </c>
      <c r="J169" s="12" t="s">
        <v>336</v>
      </c>
      <c r="K169" s="12">
        <v>226</v>
      </c>
    </row>
    <row r="170" spans="1:11" ht="31.5">
      <c r="A170" s="12">
        <v>40</v>
      </c>
      <c r="B170" s="7" t="s">
        <v>409</v>
      </c>
      <c r="C170" s="9" t="s">
        <v>62</v>
      </c>
      <c r="D170" s="11" t="s">
        <v>267</v>
      </c>
      <c r="E170" s="12" t="s">
        <v>284</v>
      </c>
      <c r="F170" s="8">
        <v>2000</v>
      </c>
      <c r="G170" s="15">
        <v>-500</v>
      </c>
      <c r="H170" s="15">
        <v>1500</v>
      </c>
      <c r="I170" s="11" t="s">
        <v>410</v>
      </c>
      <c r="J170" s="12" t="s">
        <v>113</v>
      </c>
      <c r="K170" s="12">
        <v>226</v>
      </c>
    </row>
    <row r="171" spans="1:11" ht="94.5">
      <c r="A171" s="12">
        <v>41</v>
      </c>
      <c r="B171" s="7" t="s">
        <v>411</v>
      </c>
      <c r="C171" s="9" t="s">
        <v>62</v>
      </c>
      <c r="D171" s="11" t="s">
        <v>412</v>
      </c>
      <c r="E171" s="12" t="s">
        <v>284</v>
      </c>
      <c r="F171" s="8">
        <v>300</v>
      </c>
      <c r="G171" s="15">
        <v>-300</v>
      </c>
      <c r="H171" s="15">
        <v>0</v>
      </c>
      <c r="I171" s="11" t="s">
        <v>413</v>
      </c>
      <c r="J171" s="12" t="s">
        <v>286</v>
      </c>
      <c r="K171" s="12">
        <v>226</v>
      </c>
    </row>
    <row r="172" spans="1:11" ht="94.5">
      <c r="A172" s="12">
        <v>42</v>
      </c>
      <c r="B172" s="7" t="s">
        <v>414</v>
      </c>
      <c r="C172" s="9" t="s">
        <v>62</v>
      </c>
      <c r="D172" s="11" t="s">
        <v>415</v>
      </c>
      <c r="E172" s="12" t="s">
        <v>416</v>
      </c>
      <c r="F172" s="8">
        <v>3000</v>
      </c>
      <c r="G172" s="15">
        <v>0</v>
      </c>
      <c r="H172" s="15">
        <v>3000</v>
      </c>
      <c r="I172" s="11" t="s">
        <v>417</v>
      </c>
      <c r="J172" s="12" t="s">
        <v>320</v>
      </c>
      <c r="K172" s="12">
        <v>226</v>
      </c>
    </row>
    <row r="173" spans="1:11" ht="94.5">
      <c r="A173" s="12">
        <v>43</v>
      </c>
      <c r="B173" s="7" t="s">
        <v>418</v>
      </c>
      <c r="C173" s="9" t="s">
        <v>62</v>
      </c>
      <c r="D173" s="11" t="s">
        <v>419</v>
      </c>
      <c r="E173" s="12" t="s">
        <v>284</v>
      </c>
      <c r="F173" s="8">
        <v>200</v>
      </c>
      <c r="G173" s="15">
        <v>-200</v>
      </c>
      <c r="H173" s="15">
        <v>0</v>
      </c>
      <c r="I173" s="11" t="s">
        <v>420</v>
      </c>
      <c r="J173" s="12" t="s">
        <v>286</v>
      </c>
      <c r="K173" s="12">
        <v>226</v>
      </c>
    </row>
    <row r="174" spans="1:11" ht="15.75">
      <c r="A174" s="28" t="s">
        <v>32</v>
      </c>
      <c r="B174" s="28"/>
      <c r="C174" s="28"/>
      <c r="D174" s="28"/>
      <c r="E174" s="28"/>
      <c r="F174" s="13">
        <f>SUM(F131:F173)</f>
        <v>93350</v>
      </c>
      <c r="G174" s="13">
        <f>SUM(G131:G173)</f>
        <v>-9500</v>
      </c>
      <c r="H174" s="13">
        <f>SUM(H131:H173)</f>
        <v>83850</v>
      </c>
      <c r="I174" s="56"/>
      <c r="J174" s="56"/>
      <c r="K174" s="56"/>
    </row>
    <row r="175" spans="1:11" ht="15.75">
      <c r="A175" s="39" t="s">
        <v>108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1:11" ht="94.5">
      <c r="A176" s="12">
        <v>1</v>
      </c>
      <c r="B176" s="7" t="s">
        <v>421</v>
      </c>
      <c r="C176" s="9" t="s">
        <v>62</v>
      </c>
      <c r="D176" s="11" t="s">
        <v>422</v>
      </c>
      <c r="E176" s="12" t="s">
        <v>63</v>
      </c>
      <c r="F176" s="8">
        <v>1500</v>
      </c>
      <c r="G176" s="15">
        <v>0</v>
      </c>
      <c r="H176" s="15">
        <v>1500</v>
      </c>
      <c r="I176" s="11" t="s">
        <v>64</v>
      </c>
      <c r="J176" s="12" t="s">
        <v>423</v>
      </c>
      <c r="K176" s="12">
        <v>226</v>
      </c>
    </row>
    <row r="177" spans="1:11" ht="31.5">
      <c r="A177" s="12">
        <v>2</v>
      </c>
      <c r="B177" s="7" t="s">
        <v>71</v>
      </c>
      <c r="C177" s="9" t="s">
        <v>62</v>
      </c>
      <c r="D177" s="11" t="s">
        <v>72</v>
      </c>
      <c r="E177" s="12" t="s">
        <v>73</v>
      </c>
      <c r="F177" s="8">
        <v>1500</v>
      </c>
      <c r="G177" s="15">
        <v>300</v>
      </c>
      <c r="H177" s="15">
        <v>1800</v>
      </c>
      <c r="I177" s="11" t="s">
        <v>74</v>
      </c>
      <c r="J177" s="12" t="s">
        <v>113</v>
      </c>
      <c r="K177" s="12">
        <v>226</v>
      </c>
    </row>
    <row r="178" spans="1:11" ht="94.5">
      <c r="A178" s="12">
        <v>3</v>
      </c>
      <c r="B178" s="7" t="s">
        <v>75</v>
      </c>
      <c r="C178" s="9" t="s">
        <v>62</v>
      </c>
      <c r="D178" s="11" t="s">
        <v>76</v>
      </c>
      <c r="E178" s="12" t="s">
        <v>69</v>
      </c>
      <c r="F178" s="8">
        <v>1989</v>
      </c>
      <c r="G178" s="15">
        <v>0</v>
      </c>
      <c r="H178" s="15">
        <v>1989</v>
      </c>
      <c r="I178" s="11" t="s">
        <v>77</v>
      </c>
      <c r="J178" s="12" t="s">
        <v>424</v>
      </c>
      <c r="K178" s="12">
        <v>226</v>
      </c>
    </row>
    <row r="179" spans="1:11" ht="94.5">
      <c r="A179" s="12">
        <v>4</v>
      </c>
      <c r="B179" s="7" t="s">
        <v>78</v>
      </c>
      <c r="C179" s="9" t="s">
        <v>62</v>
      </c>
      <c r="D179" s="11" t="s">
        <v>76</v>
      </c>
      <c r="E179" s="12" t="s">
        <v>69</v>
      </c>
      <c r="F179" s="8">
        <v>2214</v>
      </c>
      <c r="G179" s="15">
        <v>0</v>
      </c>
      <c r="H179" s="15">
        <v>2214</v>
      </c>
      <c r="I179" s="11" t="s">
        <v>79</v>
      </c>
      <c r="J179" s="12" t="s">
        <v>424</v>
      </c>
      <c r="K179" s="12">
        <v>226</v>
      </c>
    </row>
    <row r="180" spans="1:11" ht="94.5">
      <c r="A180" s="12">
        <v>5</v>
      </c>
      <c r="B180" s="7" t="s">
        <v>425</v>
      </c>
      <c r="C180" s="9" t="s">
        <v>62</v>
      </c>
      <c r="D180" s="11" t="s">
        <v>80</v>
      </c>
      <c r="E180" s="12" t="s">
        <v>81</v>
      </c>
      <c r="F180" s="8">
        <v>7000</v>
      </c>
      <c r="G180" s="15">
        <v>0</v>
      </c>
      <c r="H180" s="15">
        <v>7000</v>
      </c>
      <c r="I180" s="11" t="s">
        <v>82</v>
      </c>
      <c r="J180" s="12" t="s">
        <v>426</v>
      </c>
      <c r="K180" s="12">
        <v>226</v>
      </c>
    </row>
    <row r="181" spans="1:11" ht="94.5">
      <c r="A181" s="12">
        <v>6</v>
      </c>
      <c r="B181" s="7" t="s">
        <v>83</v>
      </c>
      <c r="C181" s="9" t="s">
        <v>62</v>
      </c>
      <c r="D181" s="11" t="s">
        <v>84</v>
      </c>
      <c r="E181" s="12" t="s">
        <v>69</v>
      </c>
      <c r="F181" s="8">
        <v>11301</v>
      </c>
      <c r="G181" s="15">
        <v>0</v>
      </c>
      <c r="H181" s="15">
        <v>11301</v>
      </c>
      <c r="I181" s="11" t="s">
        <v>85</v>
      </c>
      <c r="J181" s="12" t="s">
        <v>427</v>
      </c>
      <c r="K181" s="12">
        <v>226</v>
      </c>
    </row>
    <row r="182" spans="1:11" ht="94.5">
      <c r="A182" s="12">
        <v>7</v>
      </c>
      <c r="B182" s="7" t="s">
        <v>68</v>
      </c>
      <c r="C182" s="9" t="s">
        <v>62</v>
      </c>
      <c r="D182" s="11" t="s">
        <v>66</v>
      </c>
      <c r="E182" s="12" t="s">
        <v>69</v>
      </c>
      <c r="F182" s="8">
        <v>8800</v>
      </c>
      <c r="G182" s="15">
        <v>-300</v>
      </c>
      <c r="H182" s="15">
        <v>8500</v>
      </c>
      <c r="I182" s="11" t="s">
        <v>70</v>
      </c>
      <c r="J182" s="12" t="s">
        <v>428</v>
      </c>
      <c r="K182" s="12">
        <v>226</v>
      </c>
    </row>
    <row r="183" spans="1:11" ht="47.25">
      <c r="A183" s="12">
        <v>8</v>
      </c>
      <c r="B183" s="7" t="s">
        <v>429</v>
      </c>
      <c r="C183" s="9" t="s">
        <v>62</v>
      </c>
      <c r="D183" s="11" t="s">
        <v>430</v>
      </c>
      <c r="E183" s="12" t="s">
        <v>431</v>
      </c>
      <c r="F183" s="8">
        <v>5000</v>
      </c>
      <c r="G183" s="15">
        <v>0</v>
      </c>
      <c r="H183" s="15">
        <v>5000</v>
      </c>
      <c r="I183" s="11" t="s">
        <v>86</v>
      </c>
      <c r="J183" s="12" t="s">
        <v>432</v>
      </c>
      <c r="K183" s="12">
        <v>226</v>
      </c>
    </row>
    <row r="184" spans="1:11" ht="47.25">
      <c r="A184" s="84">
        <v>9</v>
      </c>
      <c r="B184" s="83" t="s">
        <v>433</v>
      </c>
      <c r="C184" s="103" t="s">
        <v>62</v>
      </c>
      <c r="D184" s="85" t="s">
        <v>66</v>
      </c>
      <c r="E184" s="84" t="s">
        <v>431</v>
      </c>
      <c r="F184" s="87">
        <v>3296</v>
      </c>
      <c r="G184" s="86">
        <v>0</v>
      </c>
      <c r="H184" s="86">
        <v>3296</v>
      </c>
      <c r="I184" s="85" t="s">
        <v>67</v>
      </c>
      <c r="J184" s="84" t="s">
        <v>434</v>
      </c>
      <c r="K184" s="84">
        <v>226</v>
      </c>
    </row>
    <row r="185" spans="1:11" ht="47.25">
      <c r="A185" s="12">
        <v>10</v>
      </c>
      <c r="B185" s="7" t="s">
        <v>435</v>
      </c>
      <c r="C185" s="9" t="s">
        <v>62</v>
      </c>
      <c r="D185" s="11" t="s">
        <v>90</v>
      </c>
      <c r="E185" s="12" t="s">
        <v>431</v>
      </c>
      <c r="F185" s="8">
        <v>7400</v>
      </c>
      <c r="G185" s="15">
        <v>0</v>
      </c>
      <c r="H185" s="15">
        <v>7400</v>
      </c>
      <c r="I185" s="11" t="s">
        <v>87</v>
      </c>
      <c r="J185" s="12" t="s">
        <v>432</v>
      </c>
      <c r="K185" s="12">
        <v>226</v>
      </c>
    </row>
    <row r="186" spans="1:11" ht="12.75">
      <c r="A186" s="28" t="s">
        <v>32</v>
      </c>
      <c r="B186" s="28"/>
      <c r="C186" s="28"/>
      <c r="D186" s="28"/>
      <c r="E186" s="28"/>
      <c r="F186" s="21">
        <f>SUM(F176:F185)</f>
        <v>50000</v>
      </c>
      <c r="G186" s="21">
        <f>SUM(G176:G185)</f>
        <v>0</v>
      </c>
      <c r="H186" s="21">
        <f>SUM(H176:H185)</f>
        <v>50000</v>
      </c>
      <c r="I186" s="43"/>
      <c r="J186" s="43"/>
      <c r="K186" s="43"/>
    </row>
    <row r="187" spans="1:11" ht="15.75">
      <c r="A187" s="44" t="s">
        <v>511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6"/>
    </row>
    <row r="188" spans="1:11" ht="54" customHeight="1">
      <c r="A188" s="12">
        <v>1</v>
      </c>
      <c r="B188" s="7" t="s">
        <v>495</v>
      </c>
      <c r="C188" s="9" t="s">
        <v>496</v>
      </c>
      <c r="D188" s="11" t="s">
        <v>497</v>
      </c>
      <c r="E188" s="12" t="s">
        <v>499</v>
      </c>
      <c r="F188" s="8">
        <v>3500</v>
      </c>
      <c r="G188" s="15">
        <v>-550</v>
      </c>
      <c r="H188" s="15">
        <v>2950</v>
      </c>
      <c r="I188" s="11"/>
      <c r="J188" s="12" t="s">
        <v>514</v>
      </c>
      <c r="K188" s="12">
        <v>226</v>
      </c>
    </row>
    <row r="189" spans="1:11" ht="47.25">
      <c r="A189" s="12">
        <v>2</v>
      </c>
      <c r="B189" s="7" t="s">
        <v>495</v>
      </c>
      <c r="C189" s="9" t="s">
        <v>496</v>
      </c>
      <c r="D189" s="11" t="s">
        <v>498</v>
      </c>
      <c r="E189" s="12" t="s">
        <v>500</v>
      </c>
      <c r="F189" s="8">
        <v>0</v>
      </c>
      <c r="G189" s="15">
        <v>550</v>
      </c>
      <c r="H189" s="15">
        <v>550</v>
      </c>
      <c r="I189" s="11"/>
      <c r="J189" s="12" t="s">
        <v>514</v>
      </c>
      <c r="K189" s="12">
        <v>226</v>
      </c>
    </row>
    <row r="190" spans="1:11" ht="13.5" customHeight="1">
      <c r="A190" s="28" t="s">
        <v>32</v>
      </c>
      <c r="B190" s="28"/>
      <c r="C190" s="28"/>
      <c r="D190" s="28"/>
      <c r="E190" s="28"/>
      <c r="F190" s="21">
        <f>SUM(F188:F189)</f>
        <v>3500</v>
      </c>
      <c r="G190" s="21">
        <f>SUM(G188:G189)</f>
        <v>0</v>
      </c>
      <c r="H190" s="21">
        <f>SUM(H188:H189)</f>
        <v>3500</v>
      </c>
      <c r="I190" s="50"/>
      <c r="J190" s="51"/>
      <c r="K190" s="52"/>
    </row>
    <row r="191" spans="1:11" ht="15.75">
      <c r="A191" s="29" t="s">
        <v>23</v>
      </c>
      <c r="B191" s="29"/>
      <c r="C191" s="29"/>
      <c r="D191" s="29"/>
      <c r="E191" s="29"/>
      <c r="F191" s="17">
        <f>F190+F186+F174+F129</f>
        <v>147150</v>
      </c>
      <c r="G191" s="17">
        <f>G190+G186+G174+G129</f>
        <v>-9500</v>
      </c>
      <c r="H191" s="17">
        <f>H190+H186+H174+H129</f>
        <v>137650</v>
      </c>
      <c r="I191" s="53"/>
      <c r="J191" s="54"/>
      <c r="K191" s="55"/>
    </row>
    <row r="192" spans="1:11" ht="15.75">
      <c r="A192" s="36" t="s">
        <v>466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8"/>
    </row>
    <row r="193" spans="1:11" ht="15.75">
      <c r="A193" s="36" t="s">
        <v>467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8"/>
    </row>
    <row r="194" spans="1:11" ht="78.75">
      <c r="A194" s="12">
        <v>1</v>
      </c>
      <c r="B194" s="7" t="s">
        <v>468</v>
      </c>
      <c r="C194" s="9" t="s">
        <v>91</v>
      </c>
      <c r="D194" s="11" t="s">
        <v>473</v>
      </c>
      <c r="E194" s="12" t="s">
        <v>242</v>
      </c>
      <c r="F194" s="8">
        <v>3000</v>
      </c>
      <c r="G194" s="15">
        <v>-154.45</v>
      </c>
      <c r="H194" s="15">
        <v>2845.55</v>
      </c>
      <c r="I194" s="11" t="s">
        <v>469</v>
      </c>
      <c r="J194" s="12" t="s">
        <v>246</v>
      </c>
      <c r="K194" s="12">
        <v>226</v>
      </c>
    </row>
    <row r="195" spans="1:11" ht="78.75">
      <c r="A195" s="84">
        <v>2</v>
      </c>
      <c r="B195" s="83" t="s">
        <v>515</v>
      </c>
      <c r="C195" s="103" t="s">
        <v>91</v>
      </c>
      <c r="D195" s="85" t="s">
        <v>473</v>
      </c>
      <c r="E195" s="84" t="s">
        <v>92</v>
      </c>
      <c r="F195" s="87">
        <v>0</v>
      </c>
      <c r="G195" s="86">
        <v>19</v>
      </c>
      <c r="H195" s="86">
        <v>19</v>
      </c>
      <c r="I195" s="85" t="s">
        <v>474</v>
      </c>
      <c r="J195" s="84" t="s">
        <v>246</v>
      </c>
      <c r="K195" s="84">
        <v>226</v>
      </c>
    </row>
    <row r="196" spans="1:11" ht="63">
      <c r="A196" s="84">
        <v>3</v>
      </c>
      <c r="B196" s="83" t="s">
        <v>470</v>
      </c>
      <c r="C196" s="103" t="s">
        <v>91</v>
      </c>
      <c r="D196" s="85" t="s">
        <v>473</v>
      </c>
      <c r="E196" s="84" t="s">
        <v>92</v>
      </c>
      <c r="F196" s="87">
        <v>0</v>
      </c>
      <c r="G196" s="86">
        <v>4</v>
      </c>
      <c r="H196" s="86">
        <v>4</v>
      </c>
      <c r="I196" s="85" t="s">
        <v>475</v>
      </c>
      <c r="J196" s="84" t="s">
        <v>246</v>
      </c>
      <c r="K196" s="84">
        <v>226</v>
      </c>
    </row>
    <row r="197" spans="1:11" ht="78.75">
      <c r="A197" s="84">
        <v>4</v>
      </c>
      <c r="B197" s="83" t="s">
        <v>471</v>
      </c>
      <c r="C197" s="103" t="s">
        <v>91</v>
      </c>
      <c r="D197" s="85" t="s">
        <v>473</v>
      </c>
      <c r="E197" s="84" t="s">
        <v>92</v>
      </c>
      <c r="F197" s="87">
        <v>0</v>
      </c>
      <c r="G197" s="86">
        <v>11.6</v>
      </c>
      <c r="H197" s="86">
        <v>11.6</v>
      </c>
      <c r="I197" s="85" t="s">
        <v>476</v>
      </c>
      <c r="J197" s="84" t="s">
        <v>246</v>
      </c>
      <c r="K197" s="84">
        <v>226</v>
      </c>
    </row>
    <row r="198" spans="1:11" ht="63">
      <c r="A198" s="84">
        <v>5</v>
      </c>
      <c r="B198" s="83" t="s">
        <v>472</v>
      </c>
      <c r="C198" s="103" t="s">
        <v>91</v>
      </c>
      <c r="D198" s="85" t="s">
        <v>473</v>
      </c>
      <c r="E198" s="84" t="s">
        <v>92</v>
      </c>
      <c r="F198" s="87">
        <v>0</v>
      </c>
      <c r="G198" s="86">
        <v>119.85</v>
      </c>
      <c r="H198" s="86">
        <v>119.85</v>
      </c>
      <c r="I198" s="85" t="s">
        <v>477</v>
      </c>
      <c r="J198" s="84" t="s">
        <v>246</v>
      </c>
      <c r="K198" s="84">
        <v>226</v>
      </c>
    </row>
    <row r="199" spans="1:11" ht="15" customHeight="1">
      <c r="A199" s="28" t="s">
        <v>32</v>
      </c>
      <c r="B199" s="28"/>
      <c r="C199" s="28"/>
      <c r="D199" s="28"/>
      <c r="E199" s="28"/>
      <c r="F199" s="21">
        <f>SUM(F194:F198)</f>
        <v>3000</v>
      </c>
      <c r="G199" s="21">
        <f>SUM(G194:G198)</f>
        <v>0</v>
      </c>
      <c r="H199" s="21">
        <f>SUM(H194:H198)</f>
        <v>3000</v>
      </c>
      <c r="I199" s="30"/>
      <c r="J199" s="31"/>
      <c r="K199" s="32"/>
    </row>
    <row r="200" spans="1:11" ht="12.75" customHeight="1">
      <c r="A200" s="29" t="s">
        <v>23</v>
      </c>
      <c r="B200" s="29"/>
      <c r="C200" s="29"/>
      <c r="D200" s="29"/>
      <c r="E200" s="29"/>
      <c r="F200" s="17">
        <f>F199</f>
        <v>3000</v>
      </c>
      <c r="G200" s="17">
        <f>G199</f>
        <v>0</v>
      </c>
      <c r="H200" s="17">
        <f>H199</f>
        <v>3000</v>
      </c>
      <c r="I200" s="33"/>
      <c r="J200" s="34"/>
      <c r="K200" s="35"/>
    </row>
    <row r="201" spans="1:11" ht="15.75" customHeight="1">
      <c r="A201" s="36" t="s">
        <v>501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8"/>
    </row>
    <row r="202" spans="1:11" ht="18.75" customHeight="1">
      <c r="A202" s="36" t="s">
        <v>502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8"/>
    </row>
    <row r="203" spans="1:11" ht="124.5" customHeight="1">
      <c r="A203" s="12">
        <v>1</v>
      </c>
      <c r="B203" s="7" t="s">
        <v>503</v>
      </c>
      <c r="C203" s="9" t="s">
        <v>496</v>
      </c>
      <c r="D203" s="11" t="s">
        <v>239</v>
      </c>
      <c r="E203" s="12">
        <v>2011</v>
      </c>
      <c r="F203" s="8">
        <v>8500</v>
      </c>
      <c r="G203" s="15">
        <v>0</v>
      </c>
      <c r="H203" s="15">
        <v>8500</v>
      </c>
      <c r="I203" s="11"/>
      <c r="J203" s="12" t="s">
        <v>504</v>
      </c>
      <c r="K203" s="12">
        <v>226</v>
      </c>
    </row>
    <row r="204" spans="1:11" ht="12.75" customHeight="1">
      <c r="A204" s="28" t="s">
        <v>32</v>
      </c>
      <c r="B204" s="28"/>
      <c r="C204" s="28"/>
      <c r="D204" s="28"/>
      <c r="E204" s="28"/>
      <c r="F204" s="21">
        <v>8500</v>
      </c>
      <c r="G204" s="21">
        <v>0</v>
      </c>
      <c r="H204" s="21">
        <v>8500</v>
      </c>
      <c r="I204" s="30"/>
      <c r="J204" s="31"/>
      <c r="K204" s="32"/>
    </row>
    <row r="205" spans="1:11" ht="12.75" customHeight="1">
      <c r="A205" s="29" t="s">
        <v>23</v>
      </c>
      <c r="B205" s="29"/>
      <c r="C205" s="29"/>
      <c r="D205" s="29"/>
      <c r="E205" s="29"/>
      <c r="F205" s="17">
        <v>8500</v>
      </c>
      <c r="G205" s="17">
        <v>0</v>
      </c>
      <c r="H205" s="17">
        <v>8500</v>
      </c>
      <c r="I205" s="33"/>
      <c r="J205" s="34"/>
      <c r="K205" s="35"/>
    </row>
    <row r="206" spans="1:11" ht="15.75">
      <c r="A206" s="36" t="s">
        <v>436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8"/>
    </row>
    <row r="207" spans="1:11" ht="15.75">
      <c r="A207" s="36" t="s">
        <v>451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8"/>
    </row>
    <row r="208" spans="1:11" ht="141.75">
      <c r="A208" s="12">
        <v>1</v>
      </c>
      <c r="B208" s="7" t="s">
        <v>452</v>
      </c>
      <c r="C208" s="9" t="s">
        <v>22</v>
      </c>
      <c r="D208" s="11" t="s">
        <v>20</v>
      </c>
      <c r="E208" s="12" t="s">
        <v>460</v>
      </c>
      <c r="F208" s="8">
        <v>300</v>
      </c>
      <c r="G208" s="15">
        <f>H208-F208</f>
        <v>-300</v>
      </c>
      <c r="H208" s="15">
        <v>0</v>
      </c>
      <c r="I208" s="11" t="s">
        <v>453</v>
      </c>
      <c r="J208" s="12" t="s">
        <v>454</v>
      </c>
      <c r="K208" s="12">
        <v>226</v>
      </c>
    </row>
    <row r="209" spans="1:11" ht="141.75">
      <c r="A209" s="12">
        <v>2</v>
      </c>
      <c r="B209" s="7" t="s">
        <v>455</v>
      </c>
      <c r="C209" s="9" t="s">
        <v>22</v>
      </c>
      <c r="D209" s="11" t="s">
        <v>20</v>
      </c>
      <c r="E209" s="12" t="s">
        <v>460</v>
      </c>
      <c r="F209" s="8">
        <v>200</v>
      </c>
      <c r="G209" s="15">
        <f>H209-F209</f>
        <v>-200</v>
      </c>
      <c r="H209" s="15">
        <v>0</v>
      </c>
      <c r="I209" s="11" t="s">
        <v>456</v>
      </c>
      <c r="J209" s="12" t="s">
        <v>454</v>
      </c>
      <c r="K209" s="12">
        <v>226</v>
      </c>
    </row>
    <row r="210" spans="1:11" ht="409.5">
      <c r="A210" s="84">
        <v>3</v>
      </c>
      <c r="B210" s="83" t="s">
        <v>457</v>
      </c>
      <c r="C210" s="103" t="s">
        <v>22</v>
      </c>
      <c r="D210" s="85" t="s">
        <v>20</v>
      </c>
      <c r="E210" s="12" t="s">
        <v>460</v>
      </c>
      <c r="F210" s="87">
        <v>0</v>
      </c>
      <c r="G210" s="86">
        <f>H210-F210</f>
        <v>500</v>
      </c>
      <c r="H210" s="86">
        <v>500</v>
      </c>
      <c r="I210" s="85" t="s">
        <v>459</v>
      </c>
      <c r="J210" s="84" t="s">
        <v>458</v>
      </c>
      <c r="K210" s="84">
        <v>226</v>
      </c>
    </row>
    <row r="211" spans="1:11" ht="15.75">
      <c r="A211" s="44" t="s">
        <v>32</v>
      </c>
      <c r="B211" s="45"/>
      <c r="C211" s="45"/>
      <c r="D211" s="45"/>
      <c r="E211" s="46"/>
      <c r="F211" s="104">
        <f>SUM(F208:F209:F210:F210)</f>
        <v>500</v>
      </c>
      <c r="G211" s="104">
        <f>SUM(G208:G209:G210:G210)</f>
        <v>0</v>
      </c>
      <c r="H211" s="104">
        <f>SUM(H208:H209:H210:H210)</f>
        <v>500</v>
      </c>
      <c r="I211" s="40"/>
      <c r="J211" s="41"/>
      <c r="K211" s="42"/>
    </row>
    <row r="212" spans="1:11" ht="15.75">
      <c r="A212" s="36" t="s">
        <v>437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8"/>
    </row>
    <row r="213" spans="1:11" ht="31.5">
      <c r="A213" s="12">
        <v>1</v>
      </c>
      <c r="B213" s="7" t="s">
        <v>438</v>
      </c>
      <c r="C213" s="9" t="s">
        <v>62</v>
      </c>
      <c r="D213" s="11" t="s">
        <v>66</v>
      </c>
      <c r="E213" s="12" t="s">
        <v>284</v>
      </c>
      <c r="F213" s="8">
        <v>4185</v>
      </c>
      <c r="G213" s="15">
        <v>-4185</v>
      </c>
      <c r="H213" s="15">
        <v>0</v>
      </c>
      <c r="I213" s="11" t="s">
        <v>439</v>
      </c>
      <c r="J213" s="12" t="s">
        <v>440</v>
      </c>
      <c r="K213" s="12">
        <v>226</v>
      </c>
    </row>
    <row r="214" spans="1:11" ht="47.25">
      <c r="A214" s="12">
        <v>2</v>
      </c>
      <c r="B214" s="7" t="s">
        <v>441</v>
      </c>
      <c r="C214" s="9" t="s">
        <v>62</v>
      </c>
      <c r="D214" s="11" t="s">
        <v>66</v>
      </c>
      <c r="E214" s="12" t="s">
        <v>284</v>
      </c>
      <c r="F214" s="8">
        <v>0</v>
      </c>
      <c r="G214" s="15">
        <v>1000</v>
      </c>
      <c r="H214" s="15">
        <v>1000</v>
      </c>
      <c r="I214" s="11" t="s">
        <v>442</v>
      </c>
      <c r="J214" s="12" t="s">
        <v>440</v>
      </c>
      <c r="K214" s="12">
        <v>226</v>
      </c>
    </row>
    <row r="215" spans="1:11" ht="31.5">
      <c r="A215" s="12">
        <v>3</v>
      </c>
      <c r="B215" s="7" t="s">
        <v>443</v>
      </c>
      <c r="C215" s="9" t="s">
        <v>62</v>
      </c>
      <c r="D215" s="11" t="s">
        <v>66</v>
      </c>
      <c r="E215" s="12" t="s">
        <v>284</v>
      </c>
      <c r="F215" s="8">
        <v>0</v>
      </c>
      <c r="G215" s="15">
        <v>1000</v>
      </c>
      <c r="H215" s="15">
        <v>1000</v>
      </c>
      <c r="I215" s="11" t="s">
        <v>444</v>
      </c>
      <c r="J215" s="12" t="s">
        <v>440</v>
      </c>
      <c r="K215" s="12">
        <v>226</v>
      </c>
    </row>
    <row r="216" spans="1:11" ht="47.25">
      <c r="A216" s="12">
        <v>4</v>
      </c>
      <c r="B216" s="7" t="s">
        <v>445</v>
      </c>
      <c r="C216" s="9" t="s">
        <v>62</v>
      </c>
      <c r="D216" s="11" t="s">
        <v>66</v>
      </c>
      <c r="E216" s="12" t="s">
        <v>284</v>
      </c>
      <c r="F216" s="8">
        <v>0</v>
      </c>
      <c r="G216" s="15">
        <v>1000</v>
      </c>
      <c r="H216" s="15">
        <v>1000</v>
      </c>
      <c r="I216" s="11" t="s">
        <v>446</v>
      </c>
      <c r="J216" s="12" t="s">
        <v>440</v>
      </c>
      <c r="K216" s="12">
        <v>226</v>
      </c>
    </row>
    <row r="217" spans="1:11" ht="63">
      <c r="A217" s="12">
        <v>5</v>
      </c>
      <c r="B217" s="7" t="s">
        <v>447</v>
      </c>
      <c r="C217" s="9" t="s">
        <v>62</v>
      </c>
      <c r="D217" s="11" t="s">
        <v>66</v>
      </c>
      <c r="E217" s="12" t="s">
        <v>284</v>
      </c>
      <c r="F217" s="8">
        <v>0</v>
      </c>
      <c r="G217" s="15">
        <v>600</v>
      </c>
      <c r="H217" s="15">
        <v>600</v>
      </c>
      <c r="I217" s="11" t="s">
        <v>448</v>
      </c>
      <c r="J217" s="12" t="s">
        <v>440</v>
      </c>
      <c r="K217" s="12">
        <v>226</v>
      </c>
    </row>
    <row r="218" spans="1:11" ht="47.25">
      <c r="A218" s="12">
        <v>6</v>
      </c>
      <c r="B218" s="7" t="s">
        <v>449</v>
      </c>
      <c r="C218" s="9" t="s">
        <v>62</v>
      </c>
      <c r="D218" s="11" t="s">
        <v>66</v>
      </c>
      <c r="E218" s="12" t="s">
        <v>284</v>
      </c>
      <c r="F218" s="8">
        <v>0</v>
      </c>
      <c r="G218" s="15">
        <v>585</v>
      </c>
      <c r="H218" s="15">
        <v>585</v>
      </c>
      <c r="I218" s="11" t="s">
        <v>450</v>
      </c>
      <c r="J218" s="12" t="s">
        <v>440</v>
      </c>
      <c r="K218" s="12">
        <v>226</v>
      </c>
    </row>
    <row r="219" spans="1:11" ht="17.25" customHeight="1">
      <c r="A219" s="28" t="s">
        <v>32</v>
      </c>
      <c r="B219" s="28"/>
      <c r="C219" s="28"/>
      <c r="D219" s="28"/>
      <c r="E219" s="28"/>
      <c r="F219" s="10">
        <f>SUM(F213:F218)</f>
        <v>4185</v>
      </c>
      <c r="G219" s="10">
        <f>SUM(G213:G218)</f>
        <v>0</v>
      </c>
      <c r="H219" s="10">
        <f>SUM(H213:H218)</f>
        <v>4185</v>
      </c>
      <c r="I219" s="105"/>
      <c r="J219" s="105"/>
      <c r="K219" s="105"/>
    </row>
    <row r="220" spans="1:11" ht="17.25" customHeight="1">
      <c r="A220" s="44" t="s">
        <v>461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6"/>
    </row>
    <row r="221" spans="1:11" ht="141.75">
      <c r="A221" s="12">
        <v>1</v>
      </c>
      <c r="B221" s="7" t="s">
        <v>462</v>
      </c>
      <c r="C221" s="9" t="s">
        <v>22</v>
      </c>
      <c r="D221" s="11" t="s">
        <v>20</v>
      </c>
      <c r="E221" s="12" t="s">
        <v>284</v>
      </c>
      <c r="F221" s="8">
        <v>1000</v>
      </c>
      <c r="G221" s="15">
        <f>H221-F221</f>
        <v>-1000</v>
      </c>
      <c r="H221" s="15">
        <v>0</v>
      </c>
      <c r="I221" s="11" t="s">
        <v>463</v>
      </c>
      <c r="J221" s="12" t="s">
        <v>454</v>
      </c>
      <c r="K221" s="12">
        <v>226</v>
      </c>
    </row>
    <row r="222" spans="1:11" ht="408.75" customHeight="1">
      <c r="A222" s="84">
        <v>2</v>
      </c>
      <c r="B222" s="83" t="s">
        <v>464</v>
      </c>
      <c r="C222" s="103" t="s">
        <v>22</v>
      </c>
      <c r="D222" s="85" t="s">
        <v>20</v>
      </c>
      <c r="E222" s="84" t="s">
        <v>284</v>
      </c>
      <c r="F222" s="87">
        <v>0</v>
      </c>
      <c r="G222" s="86">
        <f>H222-F222</f>
        <v>1000</v>
      </c>
      <c r="H222" s="86">
        <v>1000</v>
      </c>
      <c r="I222" s="85" t="s">
        <v>465</v>
      </c>
      <c r="J222" s="84" t="s">
        <v>458</v>
      </c>
      <c r="K222" s="84">
        <v>226</v>
      </c>
    </row>
    <row r="223" spans="1:11" ht="17.25" customHeight="1">
      <c r="A223" s="44" t="s">
        <v>32</v>
      </c>
      <c r="B223" s="45"/>
      <c r="C223" s="45"/>
      <c r="D223" s="45"/>
      <c r="E223" s="46"/>
      <c r="F223" s="104">
        <f>F222+F221</f>
        <v>1000</v>
      </c>
      <c r="G223" s="104">
        <f>G222+G221</f>
        <v>0</v>
      </c>
      <c r="H223" s="104">
        <f>H222+H221</f>
        <v>1000</v>
      </c>
      <c r="I223" s="40"/>
      <c r="J223" s="41"/>
      <c r="K223" s="42"/>
    </row>
    <row r="224" spans="1:11" ht="15.75">
      <c r="A224" s="29" t="s">
        <v>23</v>
      </c>
      <c r="B224" s="29"/>
      <c r="C224" s="29"/>
      <c r="D224" s="29"/>
      <c r="E224" s="29"/>
      <c r="F224" s="10">
        <f>F223+F219+F211</f>
        <v>5685</v>
      </c>
      <c r="G224" s="10">
        <f>G223+G219+G211</f>
        <v>0</v>
      </c>
      <c r="H224" s="10">
        <f>H223+H219+H211</f>
        <v>5685</v>
      </c>
      <c r="I224" s="106"/>
      <c r="J224" s="107"/>
      <c r="K224" s="108"/>
    </row>
    <row r="225" spans="1:11" ht="18.75">
      <c r="A225" s="27" t="s">
        <v>116</v>
      </c>
      <c r="B225" s="27"/>
      <c r="C225" s="27"/>
      <c r="D225" s="27"/>
      <c r="E225" s="27"/>
      <c r="F225" s="17">
        <f>F224+F205+F200+F191+F124+F115</f>
        <v>519732.49</v>
      </c>
      <c r="G225" s="17">
        <f>G224+G205+G200+G191+G124+G115</f>
        <v>-9500</v>
      </c>
      <c r="H225" s="17">
        <f>H224+H205+H200+H191+H124+H115</f>
        <v>510232.49</v>
      </c>
      <c r="I225" s="109"/>
      <c r="J225" s="110"/>
      <c r="K225" s="111"/>
    </row>
    <row r="228" spans="4:12" ht="18.75">
      <c r="D228" s="68"/>
      <c r="E228" s="68"/>
      <c r="F228" s="68"/>
      <c r="G228" s="68"/>
      <c r="H228" s="68"/>
      <c r="I228" s="68"/>
      <c r="J228" s="68"/>
      <c r="K228" s="68"/>
      <c r="L228" s="68"/>
    </row>
  </sheetData>
  <sheetProtection/>
  <mergeCells count="86">
    <mergeCell ref="I174:K174"/>
    <mergeCell ref="A99:K99"/>
    <mergeCell ref="I104:K104"/>
    <mergeCell ref="A104:E104"/>
    <mergeCell ref="I219:K219"/>
    <mergeCell ref="A192:K192"/>
    <mergeCell ref="A193:K193"/>
    <mergeCell ref="A200:E200"/>
    <mergeCell ref="A126:K126"/>
    <mergeCell ref="A123:D123"/>
    <mergeCell ref="A121:K121"/>
    <mergeCell ref="A12:K12"/>
    <mergeCell ref="A13:K13"/>
    <mergeCell ref="A125:K125"/>
    <mergeCell ref="A175:K175"/>
    <mergeCell ref="A107:E107"/>
    <mergeCell ref="I107:K107"/>
    <mergeCell ref="A33:E33"/>
    <mergeCell ref="A34:K34"/>
    <mergeCell ref="A98:E98"/>
    <mergeCell ref="I98:K98"/>
    <mergeCell ref="A95:K95"/>
    <mergeCell ref="A94:E94"/>
    <mergeCell ref="I94:K94"/>
    <mergeCell ref="A84:K84"/>
    <mergeCell ref="A115:E115"/>
    <mergeCell ref="I114:K114"/>
    <mergeCell ref="D228:L228"/>
    <mergeCell ref="A206:K206"/>
    <mergeCell ref="A212:K212"/>
    <mergeCell ref="A207:K207"/>
    <mergeCell ref="A211:E211"/>
    <mergeCell ref="I211:K211"/>
    <mergeCell ref="A191:E191"/>
    <mergeCell ref="A186:E186"/>
    <mergeCell ref="I33:K33"/>
    <mergeCell ref="F10:H10"/>
    <mergeCell ref="A108:K108"/>
    <mergeCell ref="A114:E114"/>
    <mergeCell ref="A80:E80"/>
    <mergeCell ref="A81:K81"/>
    <mergeCell ref="A83:E83"/>
    <mergeCell ref="A105:K105"/>
    <mergeCell ref="I83:K83"/>
    <mergeCell ref="I80:K80"/>
    <mergeCell ref="H1:K1"/>
    <mergeCell ref="H2:K2"/>
    <mergeCell ref="H3:K3"/>
    <mergeCell ref="H4:K4"/>
    <mergeCell ref="A6:K6"/>
    <mergeCell ref="E10:E11"/>
    <mergeCell ref="I10:I11"/>
    <mergeCell ref="J10:J11"/>
    <mergeCell ref="K10:K11"/>
    <mergeCell ref="B10:B11"/>
    <mergeCell ref="A10:A11"/>
    <mergeCell ref="C10:C11"/>
    <mergeCell ref="D10:D11"/>
    <mergeCell ref="A223:E223"/>
    <mergeCell ref="I223:K223"/>
    <mergeCell ref="A187:K187"/>
    <mergeCell ref="I190:K191"/>
    <mergeCell ref="A202:K202"/>
    <mergeCell ref="A204:E204"/>
    <mergeCell ref="I204:K205"/>
    <mergeCell ref="A205:E205"/>
    <mergeCell ref="I120:K120"/>
    <mergeCell ref="A124:E124"/>
    <mergeCell ref="I186:K186"/>
    <mergeCell ref="A220:K220"/>
    <mergeCell ref="A199:E199"/>
    <mergeCell ref="A129:E129"/>
    <mergeCell ref="I129:K129"/>
    <mergeCell ref="I123:K124"/>
    <mergeCell ref="A130:K130"/>
    <mergeCell ref="A174:E174"/>
    <mergeCell ref="I115:K115"/>
    <mergeCell ref="A225:E225"/>
    <mergeCell ref="A219:E219"/>
    <mergeCell ref="A224:E224"/>
    <mergeCell ref="A190:E190"/>
    <mergeCell ref="I199:K200"/>
    <mergeCell ref="A201:K201"/>
    <mergeCell ref="A116:K116"/>
    <mergeCell ref="A117:K117"/>
    <mergeCell ref="A120:E120"/>
  </mergeCells>
  <printOptions/>
  <pageMargins left="0.7" right="0.7" top="0.75" bottom="0.75" header="0.3" footer="0.3"/>
  <pageSetup horizontalDpi="600" verticalDpi="600" orientation="landscape" paperSize="9" scale="76" r:id="rId1"/>
  <rowBreaks count="4" manualBreakCount="4">
    <brk id="80" max="255" man="1"/>
    <brk id="124" max="255" man="1"/>
    <brk id="205" max="255" man="1"/>
    <brk id="2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terekhova</dc:creator>
  <cp:keywords/>
  <dc:description/>
  <cp:lastModifiedBy>terekhova</cp:lastModifiedBy>
  <cp:lastPrinted>2011-04-07T09:53:37Z</cp:lastPrinted>
  <dcterms:created xsi:type="dcterms:W3CDTF">2010-11-25T12:17:48Z</dcterms:created>
  <dcterms:modified xsi:type="dcterms:W3CDTF">2011-04-15T07:40:45Z</dcterms:modified>
  <cp:category/>
  <cp:version/>
  <cp:contentType/>
  <cp:contentStatus/>
</cp:coreProperties>
</file>