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45" windowHeight="4755" tabRatio="0" activeTab="0"/>
  </bookViews>
  <sheets>
    <sheet name="TDSheet" sheetId="1" r:id="rId1"/>
  </sheets>
  <definedNames>
    <definedName name="_xlnm.Print_Titles" localSheetId="0">'TDSheet'!$11:$13</definedName>
    <definedName name="_xlnm.Print_Area" localSheetId="0">'TDSheet'!$A$1:$K$1309</definedName>
  </definedNames>
  <calcPr fullCalcOnLoad="1"/>
</workbook>
</file>

<file path=xl/sharedStrings.xml><?xml version="1.0" encoding="utf-8"?>
<sst xmlns="http://schemas.openxmlformats.org/spreadsheetml/2006/main" count="3849" uniqueCount="1462">
  <si>
    <t>Выделено всего</t>
  </si>
  <si>
    <t>Федеральный бюджет</t>
  </si>
  <si>
    <t>Источник субъекта федерации</t>
  </si>
  <si>
    <t>Внебюджетные источники</t>
  </si>
  <si>
    <t>№ п/п</t>
  </si>
  <si>
    <t>Заявители</t>
  </si>
  <si>
    <t>Государственные заказчики</t>
  </si>
  <si>
    <t>Сроки проведения</t>
  </si>
  <si>
    <t>Код бюджетной классификации</t>
  </si>
  <si>
    <t>Начало</t>
  </si>
  <si>
    <t>Окончание</t>
  </si>
  <si>
    <t>I. Поддержка современного искусства и народного творчества</t>
  </si>
  <si>
    <t>I.1. Поддержка современного искусства</t>
  </si>
  <si>
    <t>Вологодская область</t>
  </si>
  <si>
    <t>Департамент государственной поддержки искусства и народного творчества</t>
  </si>
  <si>
    <t>г. Москва</t>
  </si>
  <si>
    <t>Кировская область</t>
  </si>
  <si>
    <t>Красноярский край</t>
  </si>
  <si>
    <t>Курганская область</t>
  </si>
  <si>
    <t>Государственное бюджетное учреждение культуры "Курганский областной художественный музей"</t>
  </si>
  <si>
    <t>Межрегиональное мероприятие</t>
  </si>
  <si>
    <t>15.12.2017</t>
  </si>
  <si>
    <t>Пензенская область</t>
  </si>
  <si>
    <t>23.01.2017</t>
  </si>
  <si>
    <t>Республика Северная Осетия - Алания</t>
  </si>
  <si>
    <t>Республика Татарстан</t>
  </si>
  <si>
    <t>Республика Хакасия</t>
  </si>
  <si>
    <t>ГАОУ РХ "РМЦ"</t>
  </si>
  <si>
    <t>Томская область</t>
  </si>
  <si>
    <t>Смоленская область</t>
  </si>
  <si>
    <t>г. Санкт-Петербург</t>
  </si>
  <si>
    <t>АНО Н.М.И.центр</t>
  </si>
  <si>
    <t>Фонд "Визарт"</t>
  </si>
  <si>
    <t>Московская область</t>
  </si>
  <si>
    <t>I.2. Развитие и поддержка кинематографии</t>
  </si>
  <si>
    <t>Воронежская область</t>
  </si>
  <si>
    <t>Департамент кинематографии</t>
  </si>
  <si>
    <t>Новосибирская область</t>
  </si>
  <si>
    <t>Ростовская область</t>
  </si>
  <si>
    <t>Свердловская область</t>
  </si>
  <si>
    <t>25.12.2017</t>
  </si>
  <si>
    <t>Ставропольский край</t>
  </si>
  <si>
    <t>Хабаровский край</t>
  </si>
  <si>
    <t>Астраханская область</t>
  </si>
  <si>
    <t>Владимирская область</t>
  </si>
  <si>
    <t>Ивановская область</t>
  </si>
  <si>
    <t>II. Внедрение информационно-коммуникационных технологий в сферу культуры и информатизация отрасли</t>
  </si>
  <si>
    <t>II.1. Цифровой контент и сохранение культурного наследия</t>
  </si>
  <si>
    <t>Департамент науки и образования (ИТ)</t>
  </si>
  <si>
    <t>Департамент науки и образования</t>
  </si>
  <si>
    <t>II.2. Обеспечение доступа к культурному наследию в цифровом виде</t>
  </si>
  <si>
    <t>Доработка и эксплуатация АИС независимой оценки качества работы организаций отрасли культуры</t>
  </si>
  <si>
    <t>II.3. Информатизация отрасли</t>
  </si>
  <si>
    <t>Доработка и эксплуатация АИС "Единое информационное пространство в сфере культуры» и обеспечение методической поддержки ее внедрения в учреждениях культуры"</t>
  </si>
  <si>
    <t>16-000470</t>
  </si>
  <si>
    <t>II.4. Проведение научных исследований и развитие инновационного потенциала отрасли</t>
  </si>
  <si>
    <t>III. Развитие образования в сфере культуры и искусства</t>
  </si>
  <si>
    <t>III.1. Поддержка молодых дарований</t>
  </si>
  <si>
    <t>Оказание услуг по организации и проведению Общероссийского конкурса "Молодые дарования России"</t>
  </si>
  <si>
    <t>Оказание услуг по организации и проведению ХХV Международной летней творческой школы для одаренных детей России, стран СНГ и Балтии</t>
  </si>
  <si>
    <t>Оказание услуг по организации и проведению всероссийских и международных студенческих конференций</t>
  </si>
  <si>
    <t>Оказание услуг по организации и проведению курсов повышения квалификации "Академии искусств-2017"</t>
  </si>
  <si>
    <t>III.2. Развитие материально-технической базы образовательных учреждений культуры</t>
  </si>
  <si>
    <t>IV. Сохранение культурного наследия</t>
  </si>
  <si>
    <t>IV.1. Реставрация объектов культурного наследия народов Российской Федерации</t>
  </si>
  <si>
    <t>IV.2. Научно-проектное и инфраструктурное обеспечение деятельности по сохранению объектов</t>
  </si>
  <si>
    <t>Выполнение работ по уточнению пообъектного состава объекта культурного наследия с разработкой проекта границы территорий и проекта предмета охраны по объектам культурного наследия</t>
  </si>
  <si>
    <t>Департамент государственной охраны культурного наследия</t>
  </si>
  <si>
    <t>20.01.2017</t>
  </si>
  <si>
    <t>17-000114</t>
  </si>
  <si>
    <t>Оказание услуг по разработке номинационного досье для включения в предварительный Список объектов всемирного наследия исторического поселения город Гороховец</t>
  </si>
  <si>
    <t>17-000119</t>
  </si>
  <si>
    <t>17-000117</t>
  </si>
  <si>
    <t>Ярославская область</t>
  </si>
  <si>
    <t>Оказание услуг по разработке номинационного досье для включения в предварительный Список объектов всемирного наследия особо ценного объекта культурного наследия «Спасо-Преображенский собор, 1157 г.», Ярославская область, г. Переяславль-Залесский».</t>
  </si>
  <si>
    <t>17-000118</t>
  </si>
  <si>
    <t>IV.3. Сохранение и исследование археологических объектов культурного наследия</t>
  </si>
  <si>
    <t>Государственная инспекция по  охране объектов культурного наследия администрации</t>
  </si>
  <si>
    <t>Департамент культурного наследия</t>
  </si>
  <si>
    <t>17-4120</t>
  </si>
  <si>
    <t>Республика Крым</t>
  </si>
  <si>
    <t>IV.4. Обеспечение сохранности музейного фонда и развитие музеев</t>
  </si>
  <si>
    <t>IV.6. Развитие и модернизация библиотек России</t>
  </si>
  <si>
    <t>Оказание услуг по организации и проведению мероприятий по актуальным вопросам библиотечного дела, юбилейным и знаковым мероприятиям в библиотечной отрасли</t>
  </si>
  <si>
    <t>IV.7. Обеспечение безопасности объектов культурного наследия</t>
  </si>
  <si>
    <t>Тульская область</t>
  </si>
  <si>
    <t>V. Направление по участию России в международном культурном процессе</t>
  </si>
  <si>
    <t>V.1. Участие России в международном культурном процессе</t>
  </si>
  <si>
    <t>VI. Направление по инвестициям в сферу культуры и развитие материально-технической базы</t>
  </si>
  <si>
    <t>VI.1. Инвестиции в сферу культуры</t>
  </si>
  <si>
    <t xml:space="preserve">Приложение </t>
  </si>
  <si>
    <t>к приказу Министерства культуры Российской Федерации</t>
  </si>
  <si>
    <t>от "_____" __________________ 20 __ г.</t>
  </si>
  <si>
    <t>ПЛАН ОРГАНИЗАЦИОННО-ФИНАНСОВЫХ МЕРОПРИЯТИЙ</t>
  </si>
  <si>
    <t>ПО ФЕДЕРАЛЬНОЙ ЦЕЛЕВОЙ ПРОГРАММЕ  «КУЛЬТУРА  РОССИИ (2012-2018 гг.)»</t>
  </si>
  <si>
    <t>(в тыс. рублей)</t>
  </si>
  <si>
    <t>Регистрационный номер</t>
  </si>
  <si>
    <t>Наименование мероприятия</t>
  </si>
  <si>
    <t>РОСПЕЧАТЬ</t>
  </si>
  <si>
    <t>054 08 01 11500 99998 244</t>
  </si>
  <si>
    <t>054 08 01 11500 99998 632</t>
  </si>
  <si>
    <t>054 08 01 11500 99998 242</t>
  </si>
  <si>
    <t>054 08 01 11500 99998 612</t>
  </si>
  <si>
    <t>054 07 09 11500 99998 244</t>
  </si>
  <si>
    <t>054 07 05 11500 99998 244</t>
  </si>
  <si>
    <t>054 07 04 11500 90059 612</t>
  </si>
  <si>
    <t>054 07 06 11500 90059 612</t>
  </si>
  <si>
    <t>135 12 02 11500 99998 244</t>
  </si>
  <si>
    <t>Поддержка издания социально значимой литературы</t>
  </si>
  <si>
    <t>Организация и проведение Всероссийского конкурса на лучшее литературное произведение для детей и юношества</t>
  </si>
  <si>
    <t>054 08 03 11500 99998 241</t>
  </si>
  <si>
    <t>Проведение научных исследований в области комплектования, хранения, учета и использования архивных документов</t>
  </si>
  <si>
    <t>РОСАРХИВ</t>
  </si>
  <si>
    <t>155 08 03 11500 99998 241</t>
  </si>
  <si>
    <t>Исследование современных процессов документационного обеспечения управления и развития электронного документооборота</t>
  </si>
  <si>
    <t>155 08 01 11500 99998 244</t>
  </si>
  <si>
    <t>135 08 01 11500 99998 244</t>
  </si>
  <si>
    <t>Ленинградская область</t>
  </si>
  <si>
    <t>IV.5. Развитие архивного дела</t>
  </si>
  <si>
    <t xml:space="preserve">                   Брянская область</t>
  </si>
  <si>
    <t xml:space="preserve">                   Республика Крым</t>
  </si>
  <si>
    <t>1.</t>
  </si>
  <si>
    <t xml:space="preserve">                   </t>
  </si>
  <si>
    <t>Самарская область</t>
  </si>
  <si>
    <t>• закупка расходных материалов для проведения реставрации  документов федеральных архивов</t>
  </si>
  <si>
    <t>• закупка расходных материалов для проведения страхового копирования документов федеральных архивов</t>
  </si>
  <si>
    <t>Межрегиональные мероприятия</t>
  </si>
  <si>
    <t>• приобретение лицензионного ПО для нужд федеральных архивов</t>
  </si>
  <si>
    <t>Нераспределенный остаток</t>
  </si>
  <si>
    <t>Тюменская область</t>
  </si>
  <si>
    <t>Презентация современной русской литературы и книгоиздания на ведущих международных книжных выставках-ярмарках</t>
  </si>
  <si>
    <t xml:space="preserve">Организация переводов на иностранные языки произведений, созданных на языках народов Российской Федерации, и проектов, направленных на повышение уровня востребованности за рубежом российской художественной литературы </t>
  </si>
  <si>
    <t>Обновление специального оборудования для выпуска литературы для инвалидов по зрению (Открытое акционерное общество "Московская специализированная типография № 27")</t>
  </si>
  <si>
    <t xml:space="preserve">переходящее мероприятие </t>
  </si>
  <si>
    <t>ФГКУ "ДСРиР"</t>
  </si>
  <si>
    <t xml:space="preserve">Волгоградская область </t>
  </si>
  <si>
    <t>-</t>
  </si>
  <si>
    <t>ФГКУ "СЗД"</t>
  </si>
  <si>
    <t>ФГБУК "Государственный мемориальный и природный музей-заповедник И.С. Тургенева "Спасское-Лутовиново"</t>
  </si>
  <si>
    <t xml:space="preserve">Республика Дагестан </t>
  </si>
  <si>
    <t>054 08 01 11500 99998 243</t>
  </si>
  <si>
    <t>155 08 01 11500 99998 242</t>
  </si>
  <si>
    <t xml:space="preserve">Архангельская область </t>
  </si>
  <si>
    <t>Проведение работ по сохранению объектов "Ансамбля Соловецкого монастыря" (Архангельская область, пос.Соловецкий)</t>
  </si>
  <si>
    <t>Православная религиозная организация Спасо-Преображенский Соловецкий Ставропигиальный Мужской монастырь Архангельской области, РПЦ</t>
  </si>
  <si>
    <t>список Патриарха</t>
  </si>
  <si>
    <t>Проведение реставрационных работ на объекте культурного наследия "Церковь Михаила Архангела" Архангельская обл., Приморский р-н, с.Заостровье</t>
  </si>
  <si>
    <t>Архангельская епархия</t>
  </si>
  <si>
    <t>Котласская епархия</t>
  </si>
  <si>
    <t>Вологодская епархия</t>
  </si>
  <si>
    <t>Ивановская епархия</t>
  </si>
  <si>
    <t xml:space="preserve">Калининградская область </t>
  </si>
  <si>
    <t>Калининградская епархия</t>
  </si>
  <si>
    <t>Гатчинская епархия</t>
  </si>
  <si>
    <t>Тихвинская епархия</t>
  </si>
  <si>
    <t>Иосифо-Волоцкий ставропигиальный мужской монстырь</t>
  </si>
  <si>
    <t>Местная религиозная организация православный приход Богородицерождественского храма с. Вороново Дмитровского р-на Московской области Московской епархии РПЦ</t>
  </si>
  <si>
    <t>Свято-Троицкая Сергиева Лавра</t>
  </si>
  <si>
    <t>Выксунская епархия</t>
  </si>
  <si>
    <t>Община Русской Православной старообрядческой Церкви г. Великий Новгород</t>
  </si>
  <si>
    <t>Проведение ремонтно-реставрационных работ на объекте культурного наследия "Церковь Димитрия Солунского, XV в." (Новгородская обл., Великий Новгород, ул.Большая Московская, 42)</t>
  </si>
  <si>
    <t>Новгородская епархия</t>
  </si>
  <si>
    <t>Псковская митрополия</t>
  </si>
  <si>
    <t>Епархиальный Рождества Богородицы Снетогорский монастырь РПЦ</t>
  </si>
  <si>
    <t>Свято-Успенский Вышенский женский монастырь Шацкого района Рязанской области</t>
  </si>
  <si>
    <t xml:space="preserve">Республика Карелия </t>
  </si>
  <si>
    <t>Смоленская епархия</t>
  </si>
  <si>
    <t>Тверская епархия</t>
  </si>
  <si>
    <t>Православная религиозная организация Московская Епархия РПЦ (МП)</t>
  </si>
  <si>
    <t>Разработка проектной документации на проведение ремонтно-реставрационных работ на объекте культурного наследия федерального значения "Ансамбль Новодевичьего монастыря" (центральный иконостас и надпрестольная сень Смоленского собора, 1524-1525 г., с фресками XVII в.), г. Москва, Новодевичий проезд, д. 1</t>
  </si>
  <si>
    <t>Проведение мониторинга при проведении ремонтно-реставрационных работ на объекте культурного наследия федерального значения "Ансамбль Новодевичьего монастыря", г. Москва, Новодевичий проезд, д. 1</t>
  </si>
  <si>
    <t>Крутицкое Патриаршее Подворье</t>
  </si>
  <si>
    <t>Разработка проектной документации на проведение ремонтно-реставрационных работ на объекте культурного наследия "Храм Воскресения с Никольским приделом, домовая крестовая церковь епископов Сарских и Подонских, 1498 г., XVII в." (Москва, Крутицкая ул., 17, стр.2)</t>
  </si>
  <si>
    <t>Разработка проектной документации на проведение ремонтно-реставрационных работ на объекте культурного наследия "Крутицкий надвратный терем "Стена-переход", 1681-1694 гг." (Москва, Крутицкая ул., 17, стр.4)</t>
  </si>
  <si>
    <t>Успенское подворье Введенского ставропигиального мужского монастыря Оптина пустынь</t>
  </si>
  <si>
    <t>Проведение ремонтно-реставрационных работ на объекте культурного наследия "Иоанновский монастырь с часовней,садом и оградой" (Санкт-Петербург, наб.р.Карповки, 45)</t>
  </si>
  <si>
    <t>Иоанновский ставропигиальный женский монастырь</t>
  </si>
  <si>
    <t xml:space="preserve">Республика Татарстан </t>
  </si>
  <si>
    <t xml:space="preserve">Чеченская Республика </t>
  </si>
  <si>
    <t>597 08 01 11500 99998 612</t>
  </si>
  <si>
    <t>ЭРМИТАЖ</t>
  </si>
  <si>
    <t xml:space="preserve"> ИТОГ ПО ПРОГРАММЕ  (без учета мероприятий ФАИП)</t>
  </si>
  <si>
    <t>в том числе:</t>
  </si>
  <si>
    <t>МИНКУЛЬТУРЫ РОССИИ</t>
  </si>
  <si>
    <t>ВСЕГО</t>
  </si>
  <si>
    <t>1. Поддержка создания художественного продукта в области театрального искусства</t>
  </si>
  <si>
    <t>2. Поддержка распространения художественного продукта в области театрального искусства</t>
  </si>
  <si>
    <t>3. Поддержка создания художественного продукта в области музыкального искусства</t>
  </si>
  <si>
    <t>4. Поддержка распространения художественного продукта в области музыкального искусства</t>
  </si>
  <si>
    <t>10. Организация и проведение всероссийских исполнительских конкурсов</t>
  </si>
  <si>
    <t>11. Поддержка дебютных проектов молодых авторов и исполнителей</t>
  </si>
  <si>
    <t>г. Санкт- Петербург</t>
  </si>
  <si>
    <t>12. Поддержка реализации инновационных проектов в области современного искусства</t>
  </si>
  <si>
    <t>20. Научное, информационное и методическое обеспечение проектов в сфере народного творчества</t>
  </si>
  <si>
    <t>21. Поддержка проектов, направленных на сохранение нематериального культурного наследия</t>
  </si>
  <si>
    <t>22. Поддержка проектов направленных на развитие и популяризацию народного художественного творчества</t>
  </si>
  <si>
    <t>14. Поддержка издания социально значимой литературы</t>
  </si>
  <si>
    <t>15. Организация и проведение Всероссийского конкурса на лучшее литературное произведение для детей и юношества</t>
  </si>
  <si>
    <t>16. Поддержка отечественных производителей культурных благ в области кинематографии</t>
  </si>
  <si>
    <t>18. Расширение доступности продукции и услуг кинематографии для населения России</t>
  </si>
  <si>
    <t>19. Поддержка продвижения на мировой рынок отечественного кино</t>
  </si>
  <si>
    <t>23. Проведение фестивалей и конкурсов казачьей культуры</t>
  </si>
  <si>
    <t>25. Поддержка творческих мероприятий для Вооруженных Сил Российской Федерации, ФСБ России, МВД РФ</t>
  </si>
  <si>
    <t>НП "ПЦ "СТОЛИЦА" МОМ</t>
  </si>
  <si>
    <t>26. Гранты в форме субсидий для поддержки инновационных проектов в области современного искусства</t>
  </si>
  <si>
    <t>I.3. Поддержка народного творчества</t>
  </si>
  <si>
    <t>27. Создание цифрового контента о значимых событиях российской культуры и искусства</t>
  </si>
  <si>
    <t>31.  Построение и развитие распределенной информационно-коммуникационной сети отрасли культуры</t>
  </si>
  <si>
    <t>32. Создание и поддержка интернет-ресурсов о культуре</t>
  </si>
  <si>
    <t>33. Формирование единой информационной системы общероссийского мониторинга состояния развития культуры</t>
  </si>
  <si>
    <t>36. Информатизация деятельности учреждений культуры, проведение исследований эффективности</t>
  </si>
  <si>
    <t>38. Проведение систематических научных и статистических исследований развития отрасли</t>
  </si>
  <si>
    <t>43. Проведение научных исследований в области комплектования, хранения, учета и использования архивных документов</t>
  </si>
  <si>
    <t>44. Исследование современных процессов документационного обеспечения управления и развития электронного документооборота</t>
  </si>
  <si>
    <t>45. Информационное обеспечение федеральной целевой программы "Культура России (2012-2018 годы)"</t>
  </si>
  <si>
    <t>46. Проведение мастер-классов, фестивалей, конкурсов, выставок</t>
  </si>
  <si>
    <t>47. Проведение творческих школ для одаренных детей и молодежи</t>
  </si>
  <si>
    <t>48. Общероссийский проект "Новое передвижничество"</t>
  </si>
  <si>
    <t>54. Приобретение музыкальных инструментов и специального оборудования для образовательных учреждений отрасли культуры</t>
  </si>
  <si>
    <t>57. Ремонтно-реставрационные работы, противоаварийная защита, консервация объектов культурного наследия  (памятников истории и культуры) народов Российской Федерации, находящихся в федеральной собственности</t>
  </si>
  <si>
    <t>58. Сохранение объектов культурного наследия (памятников истории и культуры) религиозного назначения, находящихся в федеральной собственности, собственности религиозных организаций и выявленных объектов культурного наследия религиозного назначения</t>
  </si>
  <si>
    <t>64. Совершенствование обеспечения соответствия документов современным требованиям</t>
  </si>
  <si>
    <t>66. Формирование банка данных единого государственного реестра объектов культурного наследия (памятников истории и культуры) народов Российской Федерации</t>
  </si>
  <si>
    <t xml:space="preserve">71. Инвентаризация объектов археологического наследия </t>
  </si>
  <si>
    <t>72.  Археологические работы</t>
  </si>
  <si>
    <t>80. Создание условий для обеспечения доступности музейных фондов</t>
  </si>
  <si>
    <t>85. Стимулирование разработки и внедрения передовых технологий в практику архивного дела</t>
  </si>
  <si>
    <t>86. Реставрация и страховое копирование особо ценных документов Архивного фонда Российской Федерации</t>
  </si>
  <si>
    <t>87. Пополнение Архивного фонда Российской Федерации особо ценными историко-документальными коллекциями и зарубежной архивной классикой</t>
  </si>
  <si>
    <t>88. Расширение доступа к документам Архивного фонда Российской Федерации и их популяризация</t>
  </si>
  <si>
    <t>90. Формирование архивных электронных ресурсов и их представление в сети Интернет</t>
  </si>
  <si>
    <t>91. Создание в архивах условий для приема и работы с электронными документами</t>
  </si>
  <si>
    <t>100. Развитие системы переподготовки и повышения квалификации специалистов, работающих в библиотеках</t>
  </si>
  <si>
    <t>101. Обеспечение библиотек современным оборудованием для безопасности библиотек и пользователей</t>
  </si>
  <si>
    <t>102. Проведение работ по совершенствованию обеспечения уровня безопасности посетителей и работников</t>
  </si>
  <si>
    <t>103. Проведение работ по повышению уровня безопасности архивов и сохранности архивных фондов</t>
  </si>
  <si>
    <t>105. Поддержка гастрольной деятельности отечественных творческих коллективов за рубежом</t>
  </si>
  <si>
    <t>107. Поддержка мероприятий с участием зарубежных творческих деятелей, в том числе в рамках международных культурных центров</t>
  </si>
  <si>
    <t>108. Поддержка мероприятий с участием зарубежных творческих деятелей, в том числе в рамках международных культурных центров</t>
  </si>
  <si>
    <t>109. Проведение международных акций, направленных на пропаганду достижений народного художественного творчества и укрепления диалога культур</t>
  </si>
  <si>
    <t>110. Осуществление международного студенческого обмена, организация стажировок, проведение в России мастер-классов зарубежными деятелями искусства</t>
  </si>
  <si>
    <t>111. Презентация современной русской литературы и книгоиздания на ведущих международных книжных выставках-ярмарках</t>
  </si>
  <si>
    <t xml:space="preserve">112. Организация переводов на иностранные языки произведений, созданных на языках народов Российской Федерации, и проектов, направленных на повышение уровня востребованности за рубежом российской художественной литературы </t>
  </si>
  <si>
    <t>115. Приобретение уникального оборудования (музыкальных инструментов, свето- и звукотехнического оборудования, фондового и экспозиционного оборудования, компьютерного оборудования и т.д.) для учреждений культуры</t>
  </si>
  <si>
    <t>116. Обновление специального оборудования для выпуска литературы для инвалидов по зрению (ОАО «Московская специализированная типография №27»)</t>
  </si>
  <si>
    <t>17-000090</t>
  </si>
  <si>
    <t>РЕЗЕРВ</t>
  </si>
  <si>
    <t>№ _______________</t>
  </si>
  <si>
    <t>на 2018 год</t>
  </si>
  <si>
    <t>7. Поддержка всероссийских и региональных творческих проектов в области современного изобразительного искусства, фотографии, дизайна, архитектуры, включая поддержку творческих проектов молодых авторов</t>
  </si>
  <si>
    <t>Ассоциация "Талантливая молодежь"</t>
  </si>
  <si>
    <t>г.Москва</t>
  </si>
  <si>
    <t>ГУК "Кемеровский областной музей ИЗО"</t>
  </si>
  <si>
    <t>Кемеровская область</t>
  </si>
  <si>
    <t>КОГБУК "Вятский художественный музей"</t>
  </si>
  <si>
    <t>Республика Коми</t>
  </si>
  <si>
    <t>ГБУ РК "Национальная галерея РК"</t>
  </si>
  <si>
    <t>Фонд "Аланика"</t>
  </si>
  <si>
    <t>Оказание услуг по организации и проведению исполнительских конкурсов в регионах России</t>
  </si>
  <si>
    <t>АНО "Культурный мрст"</t>
  </si>
  <si>
    <t>АНО "Культурный мост"</t>
  </si>
  <si>
    <t>ОГОАУ СПО "Томский музыкальный колледж имени Э.В. Денисова"</t>
  </si>
  <si>
    <t>135 12 02 11500 99998 812</t>
  </si>
  <si>
    <t>Субсидия на производство неигрового национального фильма "Показания свидетеля"</t>
  </si>
  <si>
    <t>Оказание услуг по организации и проведению фестивалей и конкурсов казачьей культуры</t>
  </si>
  <si>
    <t>Оказание услуг по организации и проведению творческих мероприятий для Вооруженных сил Российской Федерации</t>
  </si>
  <si>
    <t xml:space="preserve">Гранты в форме субсидий для поддержки инновационных проектов в области современного искусства </t>
  </si>
  <si>
    <t>Развитие и эксплуатация платформы дополненной реальности Артефакт Музейного фонда Российской Федерации.</t>
  </si>
  <si>
    <t>18-000200</t>
  </si>
  <si>
    <t>18-000201</t>
  </si>
  <si>
    <t>Оказание услуг по эксплуатации, доработке и обеспечению функционирования отраслевой платформы открытых данных.</t>
  </si>
  <si>
    <t>18-000202</t>
  </si>
  <si>
    <t>18-000203</t>
  </si>
  <si>
    <t>18-000207</t>
  </si>
  <si>
    <t>Выполнению работ по оцифровке архива И.А. Ильина</t>
  </si>
  <si>
    <t>18-000204</t>
  </si>
  <si>
    <t>18-000205</t>
  </si>
  <si>
    <t>18-000206</t>
  </si>
  <si>
    <t>Эксплуатация Мультимедийного архива отрасли культуры</t>
  </si>
  <si>
    <t>18-000208</t>
  </si>
  <si>
    <t>Выполнение НИР "Формирование требований к цифровой кинотеатральной демонстрации фильмов и подготовка методических рекомендаций по их применению"</t>
  </si>
  <si>
    <t>18-000081</t>
  </si>
  <si>
    <t xml:space="preserve">Информационное обеспечение Программы 
</t>
  </si>
  <si>
    <t>Оказание услуг по информационному обеспечению федеральной целевой программы "Культура России (2012-2018 годы)"</t>
  </si>
  <si>
    <t>18-000066</t>
  </si>
  <si>
    <t xml:space="preserve">Оказание услуг по организации и проведению всероссийских конкурсов профессионального мастерства в области культуры и искусства </t>
  </si>
  <si>
    <t>18-000065</t>
  </si>
  <si>
    <t>18-000067</t>
  </si>
  <si>
    <t xml:space="preserve">Оказание услуг по организации и проведению общероссийского проекта "Новое передвижничество" с проведением мастер-классов мастеров искусств для одаренных детей в регионах России
</t>
  </si>
  <si>
    <t>18-000068</t>
  </si>
  <si>
    <t>51. Проведение конференций образовательными учреждениями культуры и искусства</t>
  </si>
  <si>
    <t>18-000069</t>
  </si>
  <si>
    <t>52. Повышение квалификации, профессиональная переподготовка работников образовательных учреждений</t>
  </si>
  <si>
    <t xml:space="preserve">Оказание услуг по организации и проведению курсов повышения квалификации преподавателей профессиональных образовательных учреждений
</t>
  </si>
  <si>
    <t>Оказание услуг по организации и проведению педагогических ассамблей - 2018</t>
  </si>
  <si>
    <t>18-000070</t>
  </si>
  <si>
    <t>18-000071</t>
  </si>
  <si>
    <t>18-000072</t>
  </si>
  <si>
    <t>Приобретение специального оборудования для Академического музыкального училища при Московской государственной консерватории имени П.И.Чайковского</t>
  </si>
  <si>
    <t>18-000073</t>
  </si>
  <si>
    <t>18-000074</t>
  </si>
  <si>
    <t>18-000076</t>
  </si>
  <si>
    <t>Приобретение специального оборудования для Санкт-Петербургской государственной консерватории им. Н.А.Римского-Корсакова</t>
  </si>
  <si>
    <t>Оказание услуг по разработке плана управления для объекта всемирного наследия "Церковь Вознесения в Коломенском"</t>
  </si>
  <si>
    <t>Оказание услуг по разработке плана управления для объекта всемирного наследия "Цитадель, старый город и крепостные сооружения Дербента"</t>
  </si>
  <si>
    <t>17-000877</t>
  </si>
  <si>
    <t>Оказание услуг по разработке номинационного досье для включения в  Список всемирного наследия "Петроглифы Онежского озера и Белого моря" с разработкой плана управления</t>
  </si>
  <si>
    <t>17-002354</t>
  </si>
  <si>
    <t>17-002355</t>
  </si>
  <si>
    <t xml:space="preserve">Оказание услуг по разработке плана управления для объекта всемирного наследия "Исторический центр города Ярославля"
</t>
  </si>
  <si>
    <t>75. Реставрация и консервация предметов, входящих в состав Музейного Фонда Российской Федерации</t>
  </si>
  <si>
    <t>Проведение работ по паспортизации объектов археологического наследия, расположенных на территории Республики Крым</t>
  </si>
  <si>
    <t>Музей Мирового океана</t>
  </si>
  <si>
    <t>17-001945</t>
  </si>
  <si>
    <t>Приобретение оборудования для ФГБУК "Музей Мирового океана"</t>
  </si>
  <si>
    <t>17-001950</t>
  </si>
  <si>
    <t>Создание экспозиции 
Музея истории старообрядчества в г. Казани</t>
  </si>
  <si>
    <t>Создание передвижного выставочного проекта «Александр Невский»</t>
  </si>
  <si>
    <t>КГБНУК "ХКМ им. Н.И. Гродекова"</t>
  </si>
  <si>
    <t>17-004185</t>
  </si>
  <si>
    <t>18-000078</t>
  </si>
  <si>
    <t>Приобретение оборудования для безопасности библиотек и пользователей для ФГБУ " Российская национальная библиотека"</t>
  </si>
  <si>
    <t>18-000079</t>
  </si>
  <si>
    <t>17-001829</t>
  </si>
  <si>
    <t xml:space="preserve">Работы по совершенствованию обеспечения уровня безопасности посетителей и работников музея, безопасности и сохранности предметов в Музее-заповеднике В.Д. Поленова </t>
  </si>
  <si>
    <t>Оказание услуг по организации и проведению мероприятий в рамках международных культурных центров</t>
  </si>
  <si>
    <t>Оказание услуг по организации и проведению мероприятий  отечественных коллективов за рубежом</t>
  </si>
  <si>
    <t>17-003869</t>
  </si>
  <si>
    <t>Оказание услуг по организации и проведению Второго международного конкурса современной печатной графики «VITA-ART-TIME», приуроченного к 75 годовщине Победы в Сталинградской битве</t>
  </si>
  <si>
    <t>Оказание услуг по организации и проведению международного конкурса фотографии имени Андрея Баскакова</t>
  </si>
  <si>
    <t>Иркутская область</t>
  </si>
  <si>
    <t>Оказание услуг по организации и проведению международного художественного симпозиума по керамике «Байкал-КераМистика»</t>
  </si>
  <si>
    <t>Оказание услуг по организации и проведению VIII международного симпозиума по художественному стеклу «Хрустальное сердце России»</t>
  </si>
  <si>
    <t>Оказание услуг по организации и проведению XIII международного арт-симпозиума по современному искусству в Елабуге</t>
  </si>
  <si>
    <t>Ульяновская область</t>
  </si>
  <si>
    <t>Оказание услуг по организации и проведению VIII международной ассамблеи художников «Пластовская осень», посвященной 125-летию А.А. Пластова</t>
  </si>
  <si>
    <t>Оказание услуг по организации и проведению международных акций, направленных на пропаганду достижений народного художественного творчества</t>
  </si>
  <si>
    <t>Оказание услуг по организации и проведению VIII международного фестиваля фольклора и традиционной культуры «Горцы»</t>
  </si>
  <si>
    <t>Организация и проведение международного студенческого обмена, стажировок, мастер-классов</t>
  </si>
  <si>
    <t>г. Екатеринбург</t>
  </si>
  <si>
    <t xml:space="preserve">Приобретение (изготовление) занавеса (одежды сцены) </t>
  </si>
  <si>
    <t>Приобретение музыкальных инструментов</t>
  </si>
  <si>
    <t>Приобретение цифрового комплекса микширования звуковых сигналов</t>
  </si>
  <si>
    <t>г.Санкт-Петербург</t>
  </si>
  <si>
    <t>Приобретение звукотехнического оборудования</t>
  </si>
  <si>
    <t>Академический Малый драматический театр - Театр Европы</t>
  </si>
  <si>
    <t>Российский государственный симфонический оркестр кинематографии</t>
  </si>
  <si>
    <t>Екатеринбургский государственный академический театр оперы и балета</t>
  </si>
  <si>
    <t>Российский государственный академический театр драмы им. А.С. Пушкина (Александринский)</t>
  </si>
  <si>
    <t>Оказание услуг по созданию художественного продукта в области театрального искусства</t>
  </si>
  <si>
    <t>Оказание услуг по распространению художественного продукта в области театрального искусства</t>
  </si>
  <si>
    <t>Оказание услуг по организации и проведению региональных музыкальных фестивалей</t>
  </si>
  <si>
    <t>Оказание услуг по организаци и проведению фестивалей академической музыки в регионах России</t>
  </si>
  <si>
    <t>Оказание услуг по организации и проведению всероссийского Васнецовского пленэра в 2018 году</t>
  </si>
  <si>
    <t>Оказание услуг по организации и проведению  живописного пленэра "Молодые художники Северо-Запада России"</t>
  </si>
  <si>
    <t>Оказание услуг по организации и проведению выставочного проекта "Соавтор"</t>
  </si>
  <si>
    <t>Оказание услуг по организации и проведению  всероссийской выставки акварели</t>
  </si>
  <si>
    <t>Оказание услуг по организации и проведению всероссийского пленэра в Республике Хакасия</t>
  </si>
  <si>
    <t>Оказание услуг по организации и проведению Третьего международного молодежного фестиваля и мультимедиа "Молодая Арктика"</t>
  </si>
  <si>
    <t>Оказание услуг по организации и проведению выставочного проекта "Художник: автор и модель"</t>
  </si>
  <si>
    <t>Оказание услуг по организации и проведению международного театрального фестиваля "Поэзия на сцене"</t>
  </si>
  <si>
    <t>Оказание услуг по организации и проведению дебютов молодых музыкантов и исполнителей</t>
  </si>
  <si>
    <t>Оказание услуг по организации и проведению молодежного межрегионального выставочного проекта "Красота!"</t>
  </si>
  <si>
    <t>Оказание услуг по организации и проведению Мультимедийного проекта "Культурный мост-2018"</t>
  </si>
  <si>
    <t>Оказание услуг по организации и проведению творческих проектов в рамках абонемента "Современная музыка"</t>
  </si>
  <si>
    <t>Оказание услуг по организации и проведению международного фестиваля современной музыки имени Эдисона Денисова</t>
  </si>
  <si>
    <t>Оказание услуг по организации и проведению инновационного выставочного проекта "Виртуальный реализм 1.0"</t>
  </si>
  <si>
    <t>054 08 02 11500 99998 812</t>
  </si>
  <si>
    <t>17-006406-0075</t>
  </si>
  <si>
    <t>ООО - студия ТЕЛЕМОСТ</t>
  </si>
  <si>
    <t>Субсидия на производство неигрового национального фильма "Не исцелить, но помочь"</t>
  </si>
  <si>
    <t>ООО "МЕДфильм"</t>
  </si>
  <si>
    <t xml:space="preserve">17-006406-0001 </t>
  </si>
  <si>
    <t>Субсидия на производство негировых онациональных фильмов: "Вот моя деревня...", "Золото Белого моря"</t>
  </si>
  <si>
    <t>ООО "Искра кинохолдинг"</t>
  </si>
  <si>
    <t xml:space="preserve">17-006406-0002 </t>
  </si>
  <si>
    <t>Субсидия на производство неигровых национальных фильмов "Тамбовское чудо", "Великий Баженов", "Павел Корин. Реквием"</t>
  </si>
  <si>
    <t>ООО "Студия Продюсерского Кино"</t>
  </si>
  <si>
    <t xml:space="preserve">17-006406-0003 </t>
  </si>
  <si>
    <t>Субсидия на производство неигрового национального фильма "Иван-солдат"</t>
  </si>
  <si>
    <t>ООО "ПЦ Натальи Ивановой"</t>
  </si>
  <si>
    <t>ООО "Аланофильм"</t>
  </si>
  <si>
    <t>17-006406-0005</t>
  </si>
  <si>
    <t>17-006406-0004</t>
  </si>
  <si>
    <t>Субсидия на производство неигрового национального фильма "Мария. Русская царица из Кабарды"</t>
  </si>
  <si>
    <t>17-006406-0007</t>
  </si>
  <si>
    <t>Субсидия на производство неигрового национального фильма "Рабочая гордость"</t>
  </si>
  <si>
    <t>ООО "АДВ кино"</t>
  </si>
  <si>
    <t>Субсидия на производствл национального неигрового фильма "Петровская верфь: у колыбели российского флота</t>
  </si>
  <si>
    <t>ООО "Киностудия САДКО"</t>
  </si>
  <si>
    <t>17-006406-0008</t>
  </si>
  <si>
    <t>17-006406-0010</t>
  </si>
  <si>
    <t>Субсидия на производство неигрового национального фильма "Женщины блокады"</t>
  </si>
  <si>
    <t>ООО Кинокомпания "СТЕЛЛА"</t>
  </si>
  <si>
    <t>Субсидия на производство неигрового национального фильма "Звезда и смерть графа Вронского. Сербский гамбит"</t>
  </si>
  <si>
    <t>ООО "Фонд национального кино "Патриот"</t>
  </si>
  <si>
    <t>Субсидия на производство неигрового национального фильма "Я люблю свои сказки..."</t>
  </si>
  <si>
    <t>ООО "кинокомпания "МАСТЕР-ФИЛЬМ"</t>
  </si>
  <si>
    <t>Субсидия на производство неигрового национального фильма "Завещание Отцов-Основателей"</t>
  </si>
  <si>
    <t>ООО "Студия "Мастер-Фильм"</t>
  </si>
  <si>
    <t xml:space="preserve">17-006406-0011 </t>
  </si>
  <si>
    <t xml:space="preserve">17-006406-0014 </t>
  </si>
  <si>
    <t xml:space="preserve">17-006406-0013 </t>
  </si>
  <si>
    <t>Общество с ограниченной ответственностью "Юпитер-XXI"</t>
  </si>
  <si>
    <t>ООО "ШАМС"</t>
  </si>
  <si>
    <t>Субсидия на производство неигрового национального фильма "Адмирал Лазарев"</t>
  </si>
  <si>
    <t>Общество с ограниченной ответственностью "КИНОКОМПАНИЯ СВЕТЛАНА"</t>
  </si>
  <si>
    <t>Субсидия на производство неигрового национального фильма "Ирина Емельянова. Падчерица Пастернака"</t>
  </si>
  <si>
    <t>ООО "Пигмалион Пикчерс"</t>
  </si>
  <si>
    <t>Субсидия на производство неигровых национальных фильмов "Дарование трезвости", "Бункер-42. Капсула времени"</t>
  </si>
  <si>
    <t>ООО "Киноконтест"</t>
  </si>
  <si>
    <t>Субсидия на производство неигрового национального фильма "Человек Х"</t>
  </si>
  <si>
    <t>ООО "Концерт риелти"</t>
  </si>
  <si>
    <t>Субсидия на производство неигрового национального фильма "Паутина"</t>
  </si>
  <si>
    <t>ОБЩЕСТВО С ОГРАНИЧЕННОЙ ОТВЕТСТВЕННОСТЬЮ ПРОДЮСЕРСКИЙ ЦЕНТР "МИКСПРОДАКШН"</t>
  </si>
  <si>
    <t>Субсидия на производство неигрового национального фильма "Витязи". Тайны крымских партизан"</t>
  </si>
  <si>
    <t>ООО "ДжемСтудия"</t>
  </si>
  <si>
    <t>Субсидия на производство нацинального неигрового фильма "Солдаты спорта"</t>
  </si>
  <si>
    <t>17-006406-0015</t>
  </si>
  <si>
    <t>17-006406-0017</t>
  </si>
  <si>
    <t>Субсидия на производство нацинального неигрового фильма "Лики провинции"</t>
  </si>
  <si>
    <t>17-006406-0018</t>
  </si>
  <si>
    <t>17-006406-0019</t>
  </si>
  <si>
    <t>17-006406-0020</t>
  </si>
  <si>
    <t>17-006406-0021</t>
  </si>
  <si>
    <t>17-006406-0022</t>
  </si>
  <si>
    <t>17-006406-0023</t>
  </si>
  <si>
    <t>Субсидия на производство неигрового национального фильма "Сокровенный человек"</t>
  </si>
  <si>
    <t>ООО "Мармот-фильм"</t>
  </si>
  <si>
    <t>17-006406-0024</t>
  </si>
  <si>
    <t>17-006406-0025</t>
  </si>
  <si>
    <t>Субсидия на производство неигрового национального фильма "Институт бумаги"</t>
  </si>
  <si>
    <t>ООО "ПЦ "ВГИК-Дебют"</t>
  </si>
  <si>
    <t>17-006406-0026</t>
  </si>
  <si>
    <t>Субсидия на производство неигрового национального фильма "Слово и дело Козьмы Солдатенкова"</t>
  </si>
  <si>
    <t>ООО "Россфильм"</t>
  </si>
  <si>
    <t>Субсидия на производство неигрового национального фильма "Непревзойденная Кармен"</t>
  </si>
  <si>
    <t>ЗАО "МЕДИА-ТРЕСТ"</t>
  </si>
  <si>
    <t>17-006406-0028</t>
  </si>
  <si>
    <t>Субсидия на производство неигрового национального фильма "Я тебя не забыл"</t>
  </si>
  <si>
    <t>Субсидия на производство неигрового национального фильма "Русский Дунай. Забытая Отечественная война"</t>
  </si>
  <si>
    <t>Субсидия на производство неигрового национального фильма "МХАТ.док"</t>
  </si>
  <si>
    <t>Субсидия на производство неигрового национального фильма "Губенко и его театр"</t>
  </si>
  <si>
    <t>Субсидия на производство неигрового национального фильма "Русские в мировой культуре"</t>
  </si>
  <si>
    <t>Субсидия на производство неигрового национального фильма "Документалисты"</t>
  </si>
  <si>
    <t>Субсидия на производство неигрового национального фильма "Не уходи отсюда"</t>
  </si>
  <si>
    <t>Субсидия на производство неигровых национальных фильмов "Дети пишут Богу", "Прикамская Мать Тереза"</t>
  </si>
  <si>
    <t>Субсидия на производство неигрового национального фильма "Самородок из Дагестана"</t>
  </si>
  <si>
    <t>Субсидия на производство неигрового национального фильма "Артур Чилингаров - покоритель Арктики"</t>
  </si>
  <si>
    <t>Субсидия на производство неигрового национального фильма "Боротеневская битва. Подвиг князя Тверского"</t>
  </si>
  <si>
    <t>Субсидия на производство неигрового национального фильма "Сделано в Сибири"</t>
  </si>
  <si>
    <t>Субсидия на проищводство неигрового национального фильма "100 лет одиночества"</t>
  </si>
  <si>
    <t>ООО "Новые проекты"</t>
  </si>
  <si>
    <r>
      <t>ООО "ПК" Николая Расторгуева</t>
    </r>
    <r>
      <rPr>
        <b/>
        <sz val="10"/>
        <rFont val="Times New Roman"/>
        <family val="1"/>
      </rPr>
      <t>"</t>
    </r>
  </si>
  <si>
    <t>17-006406-0029</t>
  </si>
  <si>
    <t>17-006406-0032</t>
  </si>
  <si>
    <t>17-006406-0039</t>
  </si>
  <si>
    <t>ООО "Вифсаида"</t>
  </si>
  <si>
    <t>ООО "МТ КИНО"</t>
  </si>
  <si>
    <t>17-006406-0041</t>
  </si>
  <si>
    <t>ООО "Синема Док"</t>
  </si>
  <si>
    <t>17-006406-0043</t>
  </si>
  <si>
    <t>Общество с ограниченной ответственностью "Республик"</t>
  </si>
  <si>
    <t>17-006406-0046</t>
  </si>
  <si>
    <t>ООО "ЯЩЕР ПИКЧЕРС"</t>
  </si>
  <si>
    <t>17-006406-0054</t>
  </si>
  <si>
    <t>17-006406-0030</t>
  </si>
  <si>
    <t>Общество с ограниченной ответственностью "С.С.С.Р."</t>
  </si>
  <si>
    <t>17-006406-0033</t>
  </si>
  <si>
    <t>Общество с ограниченной ответственностью "Кинокомпания "Общественное Мнение"</t>
  </si>
  <si>
    <t>ООО Документальный Дом "Первое Кино"</t>
  </si>
  <si>
    <t>17-006406-0042</t>
  </si>
  <si>
    <t>17-006406-0040</t>
  </si>
  <si>
    <t>ООО "Ералаш"</t>
  </si>
  <si>
    <t>17-006406-0045</t>
  </si>
  <si>
    <t>ООО Кинокомпания "ТРИ"А"</t>
  </si>
  <si>
    <t>ООО Кинокомпания "Ракурс"</t>
  </si>
  <si>
    <t>17-006406-0052</t>
  </si>
  <si>
    <t>Субсидия на производство неигрового национальноог фильма "Еще раз о покаянии..."</t>
  </si>
  <si>
    <t>ЗАО "Кинокомпания "Невежинъ и братья"</t>
  </si>
  <si>
    <t>Субсидия на производство неигровго национального фильма "Живое море"</t>
  </si>
  <si>
    <t>ООО "СТУДИЯ ЦЕНТР"</t>
  </si>
  <si>
    <t>Субсидия на производство неигровых национальных фильмов "Последний экзамен лицеиста", "На краю православного света"</t>
  </si>
  <si>
    <t>Общество с ограниченной ответственностью "МосДокСинема</t>
  </si>
  <si>
    <t>Субсидия на производство неирового национального фильма "Четыре птицы"</t>
  </si>
  <si>
    <t>ООО Кинофабрика "СЛОНиКо"</t>
  </si>
  <si>
    <t>Субсидия на производство неигрового национального фильма "Птичьи права"</t>
  </si>
  <si>
    <t>Общество с ограниченной ответственностью "КИНОКОМПАНИЯ "СКРИН-ФИЛЬМ"</t>
  </si>
  <si>
    <t>Субсидия на производство неигрового национального фильма "Евгений Кисин и Вадим Репин"</t>
  </si>
  <si>
    <t>ООО "Эксайт-фильм"</t>
  </si>
  <si>
    <t>Субсидия на производство неигрового национального фильма "Вся человеческая рать"</t>
  </si>
  <si>
    <t>ООО "ПРОДЮСЕРСКАЯ КОМПАНИЯ "ВОЗРОЖДЕНИЕ"</t>
  </si>
  <si>
    <t>Субсидия на производство неигрового национального фильма "Каникулы"</t>
  </si>
  <si>
    <t>ООО "Мастерская Марины Разбежкиной"</t>
  </si>
  <si>
    <t>Субсидия на производство неигровых национальных фильмов "Божье дело", "Неизвестные страницы Граждаской войны"</t>
  </si>
  <si>
    <t>ООО "Киновидеостудия "Цветной бульвар"</t>
  </si>
  <si>
    <t>Субсидия на производство неигрового национального фильма "Томск. Город интеллекта и инноваций"</t>
  </si>
  <si>
    <t>Семейная частная кинофирма "ГАМС"</t>
  </si>
  <si>
    <t>Субсидия на производство неигрового национльного фильма "Третья жизнь Марины Клещевой"</t>
  </si>
  <si>
    <t>Общество с ограниченной ответственностью "Студия "Пассажир"</t>
  </si>
  <si>
    <t>Субсидия на производство неигровых национальных фильмов "Подвиг военный - подвиг спортивный", "Российский гербарий"</t>
  </si>
  <si>
    <t>ООО "Телемеждународник"</t>
  </si>
  <si>
    <t>Субсидия на производство неигровых национальных фильмов "Антоний из Сии", "Петр Козлов. Путешественник с особыми полномочиями", "Битва за небо"</t>
  </si>
  <si>
    <t>ООО кинообъединение "МАСТЕР"</t>
  </si>
  <si>
    <t>Субсидия на производство неигрвого национального фильма "Альбатрос. Русская киностудия в Париже."</t>
  </si>
  <si>
    <t>ООО "Киностудия Соль"</t>
  </si>
  <si>
    <t>Субсидия на призводство неигровых национальных фильмов "Молога", "Спасатель"</t>
  </si>
  <si>
    <t>ООО "Студия "КиноПРОБА"</t>
  </si>
  <si>
    <t>17-006406-0055</t>
  </si>
  <si>
    <t>17-006406-0059</t>
  </si>
  <si>
    <t>17-006406-0062</t>
  </si>
  <si>
    <t>17-006406-0064</t>
  </si>
  <si>
    <t>17-006406-0066</t>
  </si>
  <si>
    <t>17-006406-0068</t>
  </si>
  <si>
    <t>17-006406-0073</t>
  </si>
  <si>
    <t>17-006406-0071</t>
  </si>
  <si>
    <t>17-006406-0056</t>
  </si>
  <si>
    <t>17-006406-0063</t>
  </si>
  <si>
    <t>17-006406-0065</t>
  </si>
  <si>
    <t>17-006406-0067</t>
  </si>
  <si>
    <t>17-006406-0070</t>
  </si>
  <si>
    <t>17-006406-0072</t>
  </si>
  <si>
    <t>Субсидия на производство неигровых национальных фильмов "Бессмертный полк", "Гордость России"</t>
  </si>
  <si>
    <t>Субсидия на производство неигрового национального фильма "Царский путь"</t>
  </si>
  <si>
    <t>Субсидия на производство неигровых национальных фильмов "К столетию обретения Иконы Божией Матери "Державная", Крым - византийская колыбельрусского православия"</t>
  </si>
  <si>
    <t>Субсидия на производство неигрового национального фильма "Охота за сокровищами"</t>
  </si>
  <si>
    <t>Суюсидия на производство неигрового национального фильма "Разведка в лицах. Мемуары. Продолжение"</t>
  </si>
  <si>
    <t>Субсидия на производство неигровых национальных фильмов "Только детские кники читать...", "На чем держиться театр"</t>
  </si>
  <si>
    <t>Субсидия на производство неигрового национального фильма "Гончарная симфония или путешествие глиняного горшка"</t>
  </si>
  <si>
    <t>Субсидия на производство неигровых национальных фильмов "История об историках", "Реальность, которой нет", "Сколько весит СЛОВО"</t>
  </si>
  <si>
    <t>Субсидия на производство неигровых национальных фильмов "Диалог с подростком", "Новые фермеры - с любовью к природе"</t>
  </si>
  <si>
    <t>Субсидия на производство национального неигрового национального фильма "Апостол Камчатки"</t>
  </si>
  <si>
    <t>Субсидия на производство неигрового национального фильма "Цикл документальных фильмов "Прекрасный полК" (фильмы 8-10)</t>
  </si>
  <si>
    <t>Субсидия на производство неигрового национального фильма "Сын Монголии"</t>
  </si>
  <si>
    <t>Субсидия на производство неигровых национальных фильмов "Сердце древнего Ополья", "Старая Русса. Достоевский"</t>
  </si>
  <si>
    <t>ООО "Студия Индиго"</t>
  </si>
  <si>
    <t>ООО Студия "ВСТРЕЧА"</t>
  </si>
  <si>
    <t>Акционерное общество "АМАЛЬГАМА СТУДИЯ"</t>
  </si>
  <si>
    <t>Общество с ограниченной ответственностью "Мирабель"</t>
  </si>
  <si>
    <t xml:space="preserve">ООО "Студия "Риск-Фильм"                                                                            </t>
  </si>
  <si>
    <t>ООО "Киностудия КЛИО"</t>
  </si>
  <si>
    <t>ООО "Телекомпания "ЛЕТОПИСЬ"</t>
  </si>
  <si>
    <t>ООО "Киностудия "Гранат"</t>
  </si>
  <si>
    <t>ООО "Кинокомпания "Гейт"</t>
  </si>
  <si>
    <t>ООО "ЛВ ФИЛЬМ"</t>
  </si>
  <si>
    <t>ООО "ТВ Студия Август"</t>
  </si>
  <si>
    <t>ООО "Волшебная гора"</t>
  </si>
  <si>
    <t>ООО "Фронт Лайн Студио"</t>
  </si>
  <si>
    <t>17-006406-0074</t>
  </si>
  <si>
    <t>17-006406-0081</t>
  </si>
  <si>
    <t>17-006406-0085</t>
  </si>
  <si>
    <t>17-006406-0087</t>
  </si>
  <si>
    <t>17-006406-0090</t>
  </si>
  <si>
    <t>17-006406-0093</t>
  </si>
  <si>
    <t>17-006406-0098</t>
  </si>
  <si>
    <t>17-006406-0077</t>
  </si>
  <si>
    <t>17-006406-0084</t>
  </si>
  <si>
    <t>17-006406-0086</t>
  </si>
  <si>
    <t>17-006406-0089</t>
  </si>
  <si>
    <t>17-006406-0092</t>
  </si>
  <si>
    <t>17-006406-0094</t>
  </si>
  <si>
    <t>Субсидия на производство неигрового национального фильма "Первая рыба Несейки"</t>
  </si>
  <si>
    <t>ООО "ПЦ "Молодежные инициативы"</t>
  </si>
  <si>
    <t>Субсидия на производство неигрового национального фильма "Степан Щеколдин. Человек, спасший Воронцовский дворец"</t>
  </si>
  <si>
    <t>ООО "АБ-ТВ продакшн"</t>
  </si>
  <si>
    <t>Субсидия на произволство неигровых национальных фильмов "Кресты", "Посредине мира"</t>
  </si>
  <si>
    <t>ООО "Студия по созданию кино и аудиовизуальных произведений "Остров"</t>
  </si>
  <si>
    <t>Субсидия на производство неигровых национальных фильмов "695", "Галич"</t>
  </si>
  <si>
    <t>Субсидия на производство неигровых национальных фильмов "Алексей Дидуров: жизнь после", "Никто не хотел убивать, или Свои неродные"</t>
  </si>
  <si>
    <t>ООО "Студия Андрея Шемякина"</t>
  </si>
  <si>
    <t>Субсидия на произволство неигрового национального фильма "Путешествие по Волхову"</t>
  </si>
  <si>
    <t>Общество с ограниченной ответственностью "НП КИТ"</t>
  </si>
  <si>
    <t>Субсидия на производство неигрового национального фильма "Школа взросления"</t>
  </si>
  <si>
    <t>ООО "ПЦ "Хорошо продакшн"</t>
  </si>
  <si>
    <t>Субсидия на производство неигрового национального фильма "Рюриковичи"</t>
  </si>
  <si>
    <t>ООО "Стар Медиа Дистрибьюшн"</t>
  </si>
  <si>
    <t xml:space="preserve">Субсидия на производство неигрового национального фильма "Качалов" </t>
  </si>
  <si>
    <t>ООО "ВИБ-Фильм"</t>
  </si>
  <si>
    <t>Субсидия на производство неигрового национального фильма "Подняться со дна"</t>
  </si>
  <si>
    <t>ООО "Киномаг"</t>
  </si>
  <si>
    <t>Субсидия на производство неигрового национального фильма "Данилыч"</t>
  </si>
  <si>
    <t>ООО "Кинокомпания "ФильмОКей"</t>
  </si>
  <si>
    <t>Субсидия на производство неигрового национального фильма "Хозяин оленей"</t>
  </si>
  <si>
    <t>ООО "ЧБк фильм"</t>
  </si>
  <si>
    <t>Субсидия на производство неигрового национального фильма "Безрукий рай"</t>
  </si>
  <si>
    <t>Общество с ограниченной ответственностью "Кинокомпания "КАДР ПЛЮС"</t>
  </si>
  <si>
    <t>Субсидия на производство неигрового национального фильма "Родная музыка"</t>
  </si>
  <si>
    <t>ООО "Студия "Фишка -фильм"</t>
  </si>
  <si>
    <t>17-006406-0099</t>
  </si>
  <si>
    <t>17-006406-0101</t>
  </si>
  <si>
    <t>17-006406-0103</t>
  </si>
  <si>
    <t>17-006406-0105</t>
  </si>
  <si>
    <t>17-006406-0110</t>
  </si>
  <si>
    <t>17-006406-0113</t>
  </si>
  <si>
    <t>17-006406-0114</t>
  </si>
  <si>
    <t>Субсидия на производство неигрового национального фильма "Кукольных дел мастер"</t>
  </si>
  <si>
    <t>ООО "Студия М.И.Р."</t>
  </si>
  <si>
    <t>Субсидия на производство неигрового национального фильма "Огненная кругосветка"</t>
  </si>
  <si>
    <t>Общество с ограниченной ответственностью "а.к.а. АГЕНТСТВО"</t>
  </si>
  <si>
    <t>Субсидия на производство неигрового национального фильма "Чеховский интеллигент Юрий Соломин"</t>
  </si>
  <si>
    <t>ООО "ЛевинФильм"</t>
  </si>
  <si>
    <t>Субсидия на производство неигровых национальных фильмов "Салют, крылатая пехота!", "Кто мы русские такие?"</t>
  </si>
  <si>
    <t>ООО Студия "Апостроф"</t>
  </si>
  <si>
    <t>Субсидия на производство неигрового национального фильма "Зимняя Олимпия"</t>
  </si>
  <si>
    <t>ООО "Кинокомпания "Респект"</t>
  </si>
  <si>
    <t>Субсидия на производство неигрового национального фильма "По всей воле новгородской"</t>
  </si>
  <si>
    <t>ООО "КОНТРАСТ"</t>
  </si>
  <si>
    <t>Субсидия на производство неигровых национальных фильмов "Игорь Тер-Ованесян: диалоги с Сократом", "Непотопляемые"</t>
  </si>
  <si>
    <t>ООО "КиноАртель"</t>
  </si>
  <si>
    <t>Субсидия на производство неигровых национальных фильмов "Корабли Крымской весны", "Выжить и победить"</t>
  </si>
  <si>
    <t>ООО "Студия МАРАФОН-АРТ"</t>
  </si>
  <si>
    <t>Субсидия на производство неигрового национального фильма "Забытая история"</t>
  </si>
  <si>
    <t>ООО "Классика-Фильм"</t>
  </si>
  <si>
    <t>Субсидия на производство неигровых национальных фильма "Горянки", "О чем звонит колокол"</t>
  </si>
  <si>
    <t>АО "ТПО "Центральная киностудия детских и юношеских фильмов им. М.Горького"</t>
  </si>
  <si>
    <t>Субсидия на производство неигровых национальных фильмов "Отшельник", "Долгое эхо блокады"</t>
  </si>
  <si>
    <t>Субсидия на производство неигрового национального фильма "Не умершие поэты"</t>
  </si>
  <si>
    <t>ООО "Фильм Смарт"</t>
  </si>
  <si>
    <t>Субсидия на производство национального неигрового фильма "Русская литература"</t>
  </si>
  <si>
    <t>Общество с ограниченной ответственностью Кинокомпания "ВРЕМЯ КИНО"</t>
  </si>
  <si>
    <t>Субсидия на производство неигрового национального фильма "Я живу в Крыму"</t>
  </si>
  <si>
    <t>ООО ПЦ "4 формата"</t>
  </si>
  <si>
    <t>ООО "Центр-Студия национального фильма "XXI век"</t>
  </si>
  <si>
    <t>Субсидия на производство неигрового национального фильма "Берега"</t>
  </si>
  <si>
    <t>Субсидия на производство неигрового национального фильма "Гений места"</t>
  </si>
  <si>
    <t>ООО "Параллакс Пикчерз"</t>
  </si>
  <si>
    <t>Субсидия на производство неигровых национальных фильмов "Зеркало судьбы", "Моя страна Россия"</t>
  </si>
  <si>
    <t>ООО "Точка зрения"</t>
  </si>
  <si>
    <t>Субсидия на производство неигровых национальных фильмов "ФМБА России. 70 лет. От прошлого к будущему"</t>
  </si>
  <si>
    <t>ООО Студия "Богомол"</t>
  </si>
  <si>
    <t xml:space="preserve">ООО "ТО"Свое Слово" </t>
  </si>
  <si>
    <t>По итогам отбора оргпнизаций кинематографии - получателей субсидий на производство национальных фильмов</t>
  </si>
  <si>
    <t>17-006406-0100</t>
  </si>
  <si>
    <t>17-006406-0102</t>
  </si>
  <si>
    <t>17-006406-0104</t>
  </si>
  <si>
    <t>17-006406-0108</t>
  </si>
  <si>
    <t>17-006406-0111</t>
  </si>
  <si>
    <t>17-006406-0112</t>
  </si>
  <si>
    <t>17-006406-0115</t>
  </si>
  <si>
    <t>17-006406-0116</t>
  </si>
  <si>
    <t>17-006406-0118</t>
  </si>
  <si>
    <t>17-006406-0120</t>
  </si>
  <si>
    <t>17-006406-0123</t>
  </si>
  <si>
    <t>17-006406-0126</t>
  </si>
  <si>
    <t>17-006406-0129</t>
  </si>
  <si>
    <t>17-006406-0133</t>
  </si>
  <si>
    <t>17-006406-0117</t>
  </si>
  <si>
    <t>17-006406-0119</t>
  </si>
  <si>
    <t>17-006406-0122</t>
  </si>
  <si>
    <t>17-006406-0125</t>
  </si>
  <si>
    <t>17-006406-0128</t>
  </si>
  <si>
    <t>17-006406-0132</t>
  </si>
  <si>
    <t>17-006406-0136</t>
  </si>
  <si>
    <t>17-006406-0137</t>
  </si>
  <si>
    <t>17-006406-0139</t>
  </si>
  <si>
    <t>17-006406-0135</t>
  </si>
  <si>
    <t>17-006406-0138</t>
  </si>
  <si>
    <t>17-006406-0141</t>
  </si>
  <si>
    <t>17-006576</t>
  </si>
  <si>
    <t>Субсидия на производство национального неигрового фильма "Человек котрый снимал блокадный город"</t>
  </si>
  <si>
    <t>ООО "МАСТЕРСКАЯ "СЕАНС"</t>
  </si>
  <si>
    <t>17-006406-0027</t>
  </si>
  <si>
    <t>17-006406-0031</t>
  </si>
  <si>
    <t>ООО "Кино-Арт"</t>
  </si>
  <si>
    <t>Субсидия на производство национального неигрового фильма "Область высокого полета"</t>
  </si>
  <si>
    <t>17-006406-0036</t>
  </si>
  <si>
    <t>ООО "Кинокомпания "УРСУС-ФИЛЬМ"</t>
  </si>
  <si>
    <t>Субсидия на производство неигровых национальных фильмов "Старая сарепта", "Столбовский мир: победа или поражение?"</t>
  </si>
  <si>
    <t>Субсидия на производство неигровых национальных фильмов "Музыкальная история", "Касание"</t>
  </si>
  <si>
    <t xml:space="preserve">Субсидия на производство неигровых национальных фильмов "Небо", "Давид и Вера"
 </t>
  </si>
  <si>
    <t>ООО "Компания" АТК-Студио"</t>
  </si>
  <si>
    <t>17-006406-0037</t>
  </si>
  <si>
    <t>Субсидия на производство неигровых национальных фильмов "Жена Рубенса и черное золото", "Двойной портрет. Самодержец и вождь"</t>
  </si>
  <si>
    <t>ООО "ПМГ"</t>
  </si>
  <si>
    <t>17-006406-0047</t>
  </si>
  <si>
    <t>Субсидия на производство неигровых национальных фильмов "Пока пчелы спят", "Времена года. Балкон Европы"</t>
  </si>
  <si>
    <t>17-006406-0049</t>
  </si>
  <si>
    <t>АО "ТПО" Санкт-Петербургская студия документальных фильмов"</t>
  </si>
  <si>
    <t>Субсидия на производство неигрового нацитнального фильма "Было у отца три сына, или История одной мамы", "Повесть о настоящем Фиссоне", "Дебаркардеры"</t>
  </si>
  <si>
    <t>АО "ТПО "Санкт-Петербургская студия документальных фильмов"</t>
  </si>
  <si>
    <t>17-006406-0050</t>
  </si>
  <si>
    <t>Субсидия на производство неигровых национальных фильмых "Священная жар-птица Стравинского", "Карл Булла - первый"</t>
  </si>
  <si>
    <t>ООО "ТЕЛЕИНВЕСТ"</t>
  </si>
  <si>
    <t>17-006406-0051</t>
  </si>
  <si>
    <t>Субсидия на производство неигрового национального фильма "Кулаков. Прыжок к свободе"</t>
  </si>
  <si>
    <t>Общество с ограниченной ответственностью "Студия Грин Фильм"</t>
  </si>
  <si>
    <t>Субсидия на производство неигровых национальных фильмов "Наталия Васильева. Художник кино", "Дмитрий Долинин. Кинооператор. Кинорежиссер. Киносценарист"</t>
  </si>
  <si>
    <t>Общество с ограниченной ответственностью "Студия "Аудио-Кино-Видео</t>
  </si>
  <si>
    <t>17-006406-0080</t>
  </si>
  <si>
    <t>17-006406-0078</t>
  </si>
  <si>
    <t>Субсидия на производство неигровых национальных фильмов "Российская экспедиция в Карском море", "Люди барса"</t>
  </si>
  <si>
    <t>ООО "Лаборатория Научных Фильмов"</t>
  </si>
  <si>
    <t>17-006406-0096</t>
  </si>
  <si>
    <t>Субсидия на производство неигрвого фильма "Артист. Время. Театр."</t>
  </si>
  <si>
    <t>ООО "Кинокомпания "Север"</t>
  </si>
  <si>
    <t>17-006406-0127</t>
  </si>
  <si>
    <t>17-006406-0134</t>
  </si>
  <si>
    <t>17-006406-0142</t>
  </si>
  <si>
    <t>ООО "МИРАДОКС"</t>
  </si>
  <si>
    <t>Общество с ограниченной ответственностью "Феникс"</t>
  </si>
  <si>
    <t xml:space="preserve">Субсидия на производство национального неигрового фильма "2018" </t>
  </si>
  <si>
    <t>Субсидия на производство национального неигрового фильма "Старики-разбойники"</t>
  </si>
  <si>
    <t>17-006406-0048</t>
  </si>
  <si>
    <t>17-006406-0053</t>
  </si>
  <si>
    <t>17-006406-0131</t>
  </si>
  <si>
    <t>ООО "Киностудия Азия-фильм"</t>
  </si>
  <si>
    <t>ООО "Кино-Сибирь"</t>
  </si>
  <si>
    <t>ООО "ЦЕНТР КУЛЬТУР НАРОДОВ СИБИРИ"</t>
  </si>
  <si>
    <t>Субсидия на производство неигровых национальных фильмов "Ригерт", "Река моего детства"</t>
  </si>
  <si>
    <t>Субсидия на производство неигрового национального фильма "Ковчег"</t>
  </si>
  <si>
    <t>субсидия на производство национальных неигровых фильмов "Бессмертный полк села Камышенка", "Дети и город"</t>
  </si>
  <si>
    <t>Субсидия на производство национального неигрового фильма "Оазис"</t>
  </si>
  <si>
    <t>Общество с ограниченной ответственностью "Масс-фильм"</t>
  </si>
  <si>
    <t>17-006406-0083</t>
  </si>
  <si>
    <t>Субсидия на производство неигровых национальных фильмов "Призвание", "Дом у реки"</t>
  </si>
  <si>
    <t>ООО "Киновидеостудия "Вятка"</t>
  </si>
  <si>
    <t>17-006406-0076</t>
  </si>
  <si>
    <t>ООО "Красноярская киностудия"</t>
  </si>
  <si>
    <t>17-006406-0097</t>
  </si>
  <si>
    <t>Субсидия на производство неигрового национального фильма "Танец жизни"</t>
  </si>
  <si>
    <t>Субсидия на производство неигрового национального фильма "Класс (Прыжок длиною в жизнь)"</t>
  </si>
  <si>
    <t>ООО "Вишневый сад"</t>
  </si>
  <si>
    <t>17-006406-0012</t>
  </si>
  <si>
    <t>Омская область</t>
  </si>
  <si>
    <t>Субсидия на производство неигрового национального фильма  "По следам "Черной кошки"</t>
  </si>
  <si>
    <t>Общество с ограниченной ответственностью "Аватара"</t>
  </si>
  <si>
    <t>17-006406-0124</t>
  </si>
  <si>
    <t>17-006406-0082</t>
  </si>
  <si>
    <t>ООО "Киновидеостудия "Свет"</t>
  </si>
  <si>
    <t>Субсидия на производство неигрового фильма "Лермонтовы. Отец и сын: разделенные любовью"</t>
  </si>
  <si>
    <t>17-006406-0107</t>
  </si>
  <si>
    <t>Субсидия на производство неигрового национального фильма "Иван Айвазовский"</t>
  </si>
  <si>
    <t>Общество с ограниченной ответственностью "Крымская киностудия научно-популярных фильмов"</t>
  </si>
  <si>
    <t>17-006406-0006</t>
  </si>
  <si>
    <t>17-006406-0106</t>
  </si>
  <si>
    <t>ООО "Нарт-Арт студия"</t>
  </si>
  <si>
    <t>ООО "Кинокомпания "Эдельвейс"</t>
  </si>
  <si>
    <t>Субсидия на производство неигрового национального фильма "Небо падало и падало..."</t>
  </si>
  <si>
    <t>Субсидия на производство неигровых национальных фильмов "Хочу быть президентом", "Виталий Калоев. Барабаны судьбы", "Прививка от терроризма"</t>
  </si>
  <si>
    <t>Субсидия на производство неигрового национального фильма "Сэнсей для принцесс"</t>
  </si>
  <si>
    <t>Субсидия на производство неигрового национального фильма "Кентавр и его колонисты"</t>
  </si>
  <si>
    <t>ООО студия "Волга - фильм"</t>
  </si>
  <si>
    <t>Общество с ограниченной ответственностью "ЮВИ+"</t>
  </si>
  <si>
    <t>17-006406-0016</t>
  </si>
  <si>
    <t>17-006406-0058</t>
  </si>
  <si>
    <t>Саратовская область</t>
  </si>
  <si>
    <t>17-006406-0038</t>
  </si>
  <si>
    <t>ООО "ТПО "Нижне-Волжская студия кинохроники"</t>
  </si>
  <si>
    <t>Субсидия на производство неигрового национального фильма "Мосты времени"</t>
  </si>
  <si>
    <t>17-006406-0009</t>
  </si>
  <si>
    <t>17-006406-0034</t>
  </si>
  <si>
    <t>17-006406-0035</t>
  </si>
  <si>
    <t>17-006406-0044</t>
  </si>
  <si>
    <t>17-006406-0057</t>
  </si>
  <si>
    <t>17-006406-0061</t>
  </si>
  <si>
    <t>Субсидия на производство неигрового национального фильма "Денежкин камень"</t>
  </si>
  <si>
    <t>ООО "Студия "А-фильм"</t>
  </si>
  <si>
    <t>Субсидия на производство неигровых национальных фильмов "Первый прыжок", "Три жены"</t>
  </si>
  <si>
    <t>ООО "Студия "Урал-Синема"</t>
  </si>
  <si>
    <t>Субсидия на производство неигровых национальных фильмов "Учитель для России", "По обе стороны моста", "Русский путь"</t>
  </si>
  <si>
    <t>ООО "Кинокомпания "СНЕГА"</t>
  </si>
  <si>
    <t>Субсидия на производство неигрового национального фильма "Трасса"</t>
  </si>
  <si>
    <t>ООО "ТО "ГЛОБУСФИЛЬМ"</t>
  </si>
  <si>
    <t>Субсидия на производство неигрового национального фильма "Чужая земля"</t>
  </si>
  <si>
    <t>ООО "Студия "Уралфильм"</t>
  </si>
  <si>
    <t>Субсидия на производство неигрового национального фильма "Профессии будущего"</t>
  </si>
  <si>
    <t>ОАО "Свердловская киностудия"</t>
  </si>
  <si>
    <t>17-006406-0069</t>
  </si>
  <si>
    <t>17-006406-0079</t>
  </si>
  <si>
    <t>17-006406-0088</t>
  </si>
  <si>
    <t>17-006406-0095</t>
  </si>
  <si>
    <t>17-006406-0109</t>
  </si>
  <si>
    <t>Субсидия на производство неигровых национальных фильмов "Санитар", "Поэзии неженское лицо"</t>
  </si>
  <si>
    <t>ООО "Кинохроника"</t>
  </si>
  <si>
    <t>Субсидия на производство неигрового национального фильма "Евразиец"</t>
  </si>
  <si>
    <t>ООО "Этнографическое Бюро Студия"</t>
  </si>
  <si>
    <t>Субсидия на производство неигрового национального фильма "Команда"</t>
  </si>
  <si>
    <t>ООО "КИНОКОМПАНИЯ "ИГРА"</t>
  </si>
  <si>
    <t>Субсидия на производство неигрового национального фильма "Служение высшей пробы"</t>
  </si>
  <si>
    <t>ООО "Урало-Сибирская киностудия"</t>
  </si>
  <si>
    <t>Субсидия на производство неигрового национального фильма "Кино эпохи перемен"</t>
  </si>
  <si>
    <t>ООО "29 февраля"</t>
  </si>
  <si>
    <t>17-006406-0091</t>
  </si>
  <si>
    <t>17-006406-0130</t>
  </si>
  <si>
    <t>ООО "Дальневосточная киностудия"</t>
  </si>
  <si>
    <t>ФГУП "ТПО "Далькиностудия" Минкультуры России</t>
  </si>
  <si>
    <t>Субсидия на производство неигровых национальных фильмов "Путь", "Зеленый пояс Амура"</t>
  </si>
  <si>
    <t>Субсидия на производство национального неигрового фильма "Обитель звездочета"</t>
  </si>
  <si>
    <t>17-006587</t>
  </si>
  <si>
    <t>Проведение российских и международных кинофестивалей и прокат национальных фильмов</t>
  </si>
  <si>
    <t>17-006588</t>
  </si>
  <si>
    <t>Проведение некоммерческих мероприятий за рубежом, продвижение национальных фильмов путем участия в международных кинофестивалях за рубежом</t>
  </si>
  <si>
    <t>Оказание услуг по обеспечению проектов в сфере народного творчества</t>
  </si>
  <si>
    <t>Оказание услуг по организации и проведению проектов, направленных на сохранение нематериального культурного наследия</t>
  </si>
  <si>
    <t>Оказание услуг по организации и проведению проектов, направленных на развитие и популяризацию народного художественного творчества</t>
  </si>
  <si>
    <t>Оказание услуг по организации и проведению всероссийского фестиваля фольклора и выставки изделий народного художественного творчества "Кладези народного творения"</t>
  </si>
  <si>
    <t>Оказание услуг по организации и проведению Всероссийского музыкального фестиваля молодых авторов - композиторов, поэтов и исполнителей военно-патриотической песни «Поклонимся Великим тем годам…»</t>
  </si>
  <si>
    <t>• Совет по архивному делу</t>
  </si>
  <si>
    <t>•  профессиональные встречи с архивистами России и Белоруссии</t>
  </si>
  <si>
    <t>•  профессиональные встречи с архивистами России и Армении</t>
  </si>
  <si>
    <t>• общеотраслевой конкурс "Архив XXI"</t>
  </si>
  <si>
    <t>• Конкурс научных работ в области архивоведения, документоведения и археографии, выполненных в 2015-2017 гг.</t>
  </si>
  <si>
    <t xml:space="preserve">• кинофестивал архивных фильмов "Российский хронограф" </t>
  </si>
  <si>
    <t>• заседания российско-венгерской комиссии по сотрудничеству в области архивов</t>
  </si>
  <si>
    <t>• заседания российско-китайской подкомиссии по сотрудничеству в области архивов</t>
  </si>
  <si>
    <t>• проведение реставрации уникальных и особо ценных архивных документов на бумажной основе</t>
  </si>
  <si>
    <t>• приобретение документов из личного архива Д.С. Самойлова</t>
  </si>
  <si>
    <t>• приобретение документов из личного архива Л.А.Филатова</t>
  </si>
  <si>
    <t>• проведение VII историко-архивного форума "Память о прошлом"</t>
  </si>
  <si>
    <t xml:space="preserve">• проведение 8 историко-документальных выставок </t>
  </si>
  <si>
    <t xml:space="preserve">• подготовка к изданию 7 документальных сборников по актуальной исторической тематике </t>
  </si>
  <si>
    <t>• реализация 5 Интернет-проектов на основе архивных документов</t>
  </si>
  <si>
    <t>• создание фильма об архивной службе России</t>
  </si>
  <si>
    <t>• техническое сопровождение информационных систем и баз данных</t>
  </si>
  <si>
    <t>• модернизация сайтов федеральных архивов</t>
  </si>
  <si>
    <t>• создание электронных копий документов и справочно-поисковых средств региональных архивов</t>
  </si>
  <si>
    <t>• приобретение компьютерного и  оборудования для нужд федеральных архивов</t>
  </si>
  <si>
    <t>• оснащение веб-узла  РГАНТД</t>
  </si>
  <si>
    <t>• оснащение системами хранения</t>
  </si>
  <si>
    <t>• приобретение сканирующего оборудования</t>
  </si>
  <si>
    <t>• модернизация систем автоматического пожаротушения, пожарной сигнализации и оповещения в зданиях</t>
  </si>
  <si>
    <t>• модернизация электрооборудования в здании</t>
  </si>
  <si>
    <t>• оснащение системами видеонаблюдения</t>
  </si>
  <si>
    <t>• модернизация систем автоматического пожаротушения, пожарной сигнализации и оповещения в здании</t>
  </si>
  <si>
    <t>• модернизация электрооборудования в зданиях</t>
  </si>
  <si>
    <t>• оснащение РГАЛИ оборудованием для хранения документов</t>
  </si>
  <si>
    <t xml:space="preserve">Информационное обеспечение реализации ФЦП в части мероприятий Росархива
</t>
  </si>
  <si>
    <t>18-000225</t>
  </si>
  <si>
    <t xml:space="preserve">70. Обеспечение необходимой в соответствии с требованиями международного права документации по российским объектам всемирного наследия </t>
  </si>
  <si>
    <t>18-000212</t>
  </si>
  <si>
    <t>18-000215</t>
  </si>
  <si>
    <t>18-000213</t>
  </si>
  <si>
    <t>18-000214</t>
  </si>
  <si>
    <t>17-004145</t>
  </si>
  <si>
    <t>17-001105</t>
  </si>
  <si>
    <t>17-004043</t>
  </si>
  <si>
    <t>17-003100</t>
  </si>
  <si>
    <t>17-003109</t>
  </si>
  <si>
    <t>17-004175</t>
  </si>
  <si>
    <t>17-004521</t>
  </si>
  <si>
    <t>18-000216</t>
  </si>
  <si>
    <t>17-004116</t>
  </si>
  <si>
    <t>18-000211</t>
  </si>
  <si>
    <t>17-005061</t>
  </si>
  <si>
    <t>17-005070</t>
  </si>
  <si>
    <t>17-004106</t>
  </si>
  <si>
    <t>17-002745</t>
  </si>
  <si>
    <t>17-002750</t>
  </si>
  <si>
    <t>18-000223</t>
  </si>
  <si>
    <t>18-000224</t>
  </si>
  <si>
    <t>18-000222</t>
  </si>
  <si>
    <t>17-004039</t>
  </si>
  <si>
    <t>18-000217</t>
  </si>
  <si>
    <t>17-004858</t>
  </si>
  <si>
    <t>18-000218</t>
  </si>
  <si>
    <t>18-000219</t>
  </si>
  <si>
    <t>18-000220</t>
  </si>
  <si>
    <t>ГБУК ВМИИ</t>
  </si>
  <si>
    <t>17-004547</t>
  </si>
  <si>
    <t>17-001226</t>
  </si>
  <si>
    <t>Союз фотохудожников России</t>
  </si>
  <si>
    <t>17-002227</t>
  </si>
  <si>
    <t>&lt; &gt;</t>
  </si>
  <si>
    <t>17-004114</t>
  </si>
  <si>
    <t>17-002579</t>
  </si>
  <si>
    <t>Управление культуры и архива Пензенской области</t>
  </si>
  <si>
    <t>Елабужский государственный музей-заповедник</t>
  </si>
  <si>
    <t>ОГБУК УОХМ</t>
  </si>
  <si>
    <t>17-001862</t>
  </si>
  <si>
    <t>18-000221</t>
  </si>
  <si>
    <t>ГБУК "РДНТ"</t>
  </si>
  <si>
    <t>17-002882</t>
  </si>
  <si>
    <t>Департамент инвестиций и имущества</t>
  </si>
  <si>
    <t>Оказание услуг по подготовке и проведению творческих школ "Калейдоскоп искусств"</t>
  </si>
  <si>
    <t xml:space="preserve">Приобретение специального оборудования для Нижегородской государственной консерватории  им. М.И. Глинки </t>
  </si>
  <si>
    <t>18-000077</t>
  </si>
  <si>
    <t>Приобретение уникального оборудования для библиотеки иностранной литературы им. М.И.Рудомино</t>
  </si>
  <si>
    <t>Реставрация и консервация музейных предметов из фондов ФГБУК "Музей Мирового океана"</t>
  </si>
  <si>
    <t>18-000235</t>
  </si>
  <si>
    <t>Государственный мемориальный историко-художественный и природный музей-заповедник В.Д. Поленова</t>
  </si>
  <si>
    <t>Приобретение оборудования для ФГБУК "Государственный историко-архитектурный и художественный музей-заповедник "Александровская слобода"</t>
  </si>
  <si>
    <t>Государственный историко-архитектурный и художественный музей-заповедник  "Александровская слобода"</t>
  </si>
  <si>
    <t>17-001797</t>
  </si>
  <si>
    <t>18-000080</t>
  </si>
  <si>
    <t>78. Ведение базы данных Государственного каталога Музейного фонда Российской Федерации</t>
  </si>
  <si>
    <t>Выполнение работ по развитию, расширению функциональных возможностей Федеральной государственной информационной системы  "Государственный каталог Музейного фонда Российской Федерации", технологическому обеспечению функционирования системы и сопровождению в 2018 году</t>
  </si>
  <si>
    <t>18-000209</t>
  </si>
  <si>
    <t>81. Оснащение музеев компьютерным и телекоммуникационным оборудованием</t>
  </si>
  <si>
    <t>Приобретение компьютерного оборудования для Государственного музея-заповедника "Ростовский кремль"</t>
  </si>
  <si>
    <t>Деапртамент науки и образования (ИТ)</t>
  </si>
  <si>
    <t>18-000210</t>
  </si>
  <si>
    <t>Волгоградская область</t>
  </si>
  <si>
    <t>ФГБУК "Государственный историко-мемориальный музей-заповедник "Сталинградская битва"</t>
  </si>
  <si>
    <t>ФГБУК "Кирилло-Белозерский историко-архитектурный и художественный музей-заповедник"</t>
  </si>
  <si>
    <t>Осуществление научного руководства и авторского надзора за проведением ремонтно-реставрационных работ по сохранению объекта культурного наследия Ансамбль Кирилло-Белозерского монастыря, XV-XVII вв. Жилые кельи с чуланами (тюрьма), Троицкие ворота (1663-1667 гг.) (Вологодская область, Кирилловский район, г. Кириллов)</t>
  </si>
  <si>
    <t>Проведение ремонтно-реставрационных работ по приспособлению объекта "Казенный корпус (первая половина XIX в.) ансамбля Горицкого монастыря." (Вологодская область, Кирилловский район, с. Горицы)</t>
  </si>
  <si>
    <t>Православная религиозная организация Воскресенский Горицкий женский епархиальный монастырь с.Горицы Кирилловского района Вологодской области РПЦ (МП)</t>
  </si>
  <si>
    <t>Забайкальский край</t>
  </si>
  <si>
    <t xml:space="preserve">Разработка проектной документации на проведение ремонтно-реставрационных работ на объекте культурного наследия "Дом купцов Шумовых" (Забайкальский край, г. Чита, ул. Ленина, д. 84) </t>
  </si>
  <si>
    <t>ФСБ России</t>
  </si>
  <si>
    <t>Завершение проведения ремонтно-реставрационных работ на объекте культурного наследия "Комплекс сооружений 1745-1860 годов: Колокольня" (Ивановская обл., п. Лежнево)</t>
  </si>
  <si>
    <t>Осуществление научного руководства и авторского надзора за проведением ремонтно-реставрационных работ   на объекте культурного наследия "Комплекс сооружений 1745-1860 годов: Колокольня" (Ивановская обл., п. Лежнево)</t>
  </si>
  <si>
    <t>Завершение проведения ремонтно-реставрационных работ на объекте культурного наследия "Церковь Трех святителей" (Курганская обл., с. Карачельское)</t>
  </si>
  <si>
    <t>Осуществление научного руководства и авторского надзора за проведением ремонтно-реставрационных работ на объекте культурного наследия "Церковь Трех святителей" (Курганская обл., с. Карачельское)</t>
  </si>
  <si>
    <t>Курская область</t>
  </si>
  <si>
    <t>Разработка проектной документации на проведение ремонтно-реставрационных работ на объекте культурного наследия федерального значения "Собор", 1816-1826 гг., входящий в состав Ансамбля Знаменского монастыря (г. Курск, ул. Луначарского, д. 4)</t>
  </si>
  <si>
    <t>Проведение реставрационных работ по сохранению объекта культурного наследия федерального значения "Комплекс крепостных построек и сооружений на острове. Бастион южный" (Ленинградская область г.Выборг)</t>
  </si>
  <si>
    <t>Проведение реставрационных работ по сохранению окн федерального значения «Комплекс крепостных построек и сооружений на острове. Крепостной вал с элементами бруствера и валганга»(Ленинградская область г.Выборг)</t>
  </si>
  <si>
    <t>Доработка проектной документации для завершения реставрационных работ на объекте культурного наследия "Часовая башня, XV-XVII вв." Ленинградская обл., Выборгский р-н, г.Выборг, ул.Крепостная д.5б</t>
  </si>
  <si>
    <t>Доработка проектной документации для завершения реставрационных работ на объекте культурного наследия "Башня Ратуши, XV-XVII вв.", Ленинградская обл., Выборгский р-н, г.Выборг, ул.Выборгская д.13а</t>
  </si>
  <si>
    <t>Доработка проектной документации для завершения реставрационных работ по фасадам и кровле, выполнение сопутствующих работ на объекте культурного наследия "Комплекс крепостных построек и сооружений на острове, XV-XIX вв." (Башня Олафа, 1561-1564 гг.), Ленинградская обл., Выборгский р-н, г.Выборг, остров Замковый, д.1, литер Б</t>
  </si>
  <si>
    <t>Доработка проектной документации экологических разделов для всего объекта "Комплекс крепостных постороек и сооружений на острове" (три раздела: "Охрана окружающей среды", "Оценка воздействия выполняемых работ на окружающую среду" и "Проект регламента по обращению с отходами")</t>
  </si>
  <si>
    <t>Проведение археологических изысканий (сопровождение земляный работ) на объекте культурного наследия федерального значения "Комплекс  крепостных построек и сооружений на острове. Бастион южный" (Ленинградская область, г. Выборг)</t>
  </si>
  <si>
    <t>Проведение археологических изысканий (сопровождение земляный работ) на объекте культурного наследия федерального значения «Комплекс  крепостных построек и сооружений  на острове. Крепостной вал с элементами бруствера и валганга" (Ленинградская область, г. Выборг)</t>
  </si>
  <si>
    <t>Разработка проектной документации для ремонтно-реставрационных работ на объекте культурного наследия "Комплекс крепостных сооружений и построек на острове. Погреб под башней Олафа"  Ленинградская область, г. Выборг, остров Замковый, д.1</t>
  </si>
  <si>
    <t>Православная религиозная организация Курганская и Шадринская епархия РПЦ</t>
  </si>
  <si>
    <t>Религиозная организация "Знаменский мужской монастырь г. Курска Курской епархии РПЦ (МП)"</t>
  </si>
  <si>
    <t>Православная местная религиозная организация Приход храма Тихвинской иконы Божией Матери в селе Путилово</t>
  </si>
  <si>
    <t>ГБУК ЛО "Выборгский объединенный музей-заповедник"</t>
  </si>
  <si>
    <t>ГБУК ЛО "Музейное агенство"</t>
  </si>
  <si>
    <t>ФГБОУ ВПО "Красноярский государственный художественный институт"</t>
  </si>
  <si>
    <t>ФГУК "Государственный музей-усадьба " Архангельское"</t>
  </si>
  <si>
    <t>Осуществление научного руководства и авторского надзора за проведением реставрационных работ и работ по приспособлению к современному использованию объектов культурного наследия федерального значения, входящих в состав "Ансамбля усадьбы "Архангельское", XVII-начало XX века (Московская обл., Красногорский район, пос. Архангельское)</t>
  </si>
  <si>
    <t>Проведение реставрационных работ и работ по приспособлению к современному использованию объекта культурного наследия федерального значения «Ансамбль усадьбы «Архангельское», XVII-начало XX века: Верхняя терраса с подпорной стеной и лестницей, 1780-е годы, архитектор Д. Тромбара (?), 1829 год, архитекторы Д. Тромбара, В.Г. Дрегалов» (Московская обл., Красногорский район, пос. Архангельское)</t>
  </si>
  <si>
    <t>Осуществление научного руководства и авторского надзора за проведением реставрационных работ и работ по приспособлению к современному использованию объекта культурного наследия федерального значения «Ансамбль усадьбы «Архангельское», XVII-начало XX века: Верхняя терраса с подпорной стеной и лестницей, 1780-е годы, архитектор Д. Тромбара (?), 1829 год, архитекторы Д. Тромбара, В.Г. Дрегалов» (Московская обл., Красногорский район, пос. Архангельское)</t>
  </si>
  <si>
    <t>Проведение реставрационных работ и работ по приспособлению к современному использованию объекта культурного наследия федерального значения «Ансамбль усадьбы «Архангельское», XVII-начало XX века: церковь Архангела Михаила, 1660-е годы, архитектор П.С. Потехин (?), 1825 год, архитектор В.Я. Стрижаков» (Московская обл., Красногорский район, пос. Архангельское)</t>
  </si>
  <si>
    <t>Осуществление научного руководства и авторского надзора за проведением реставрационных работ и работ по приспособлению к современному использованию объекта культурного наследия федерального значения «Ансамбль усадьбы «Архангельское», XVII-начало XX века: церковь Архангела Михаила, 1660-е годы, архитектор П.С. Потехин (?), 1825 год, архитектор В.Я. Стрижаков» (Московская обл., Красногорский район, пос. Архангельское)</t>
  </si>
  <si>
    <t xml:space="preserve">Завершение реставрационных работ и работ по приспособлению к современному использованию объекта культурного наследия "Ансамбль усадьбы Архангельское (Восточный флигель)" (Московская обл., пос. Архангельское) </t>
  </si>
  <si>
    <t xml:space="preserve">Осуществление научного руководства и авторского надзора за проведением реставрационных работ и работ по приспособлению к современному использованию объекта культурного наследия "Ансамбль усадьбы Архангельское (Восточный флигель)" (Московская обл., пос. Архангельское) </t>
  </si>
  <si>
    <t>ФГБУК "Государственный истрико-художественный и литературный Музей-заповедник "Абрамцево"</t>
  </si>
  <si>
    <t>Рузское благочиние Московской епархии</t>
  </si>
  <si>
    <t>Местная религиозная организация Православный приход Троицкого храма д. Ольявидово, Дмитровского р-на, Московской области Москвоской епархии РПЦ</t>
  </si>
  <si>
    <t>Проведение реставрационных работ на объекте культурного наследия "Собор Сошествия Святого Духа Спасо-Вифанского монастыря" (Московская обл., г.Сергиев Посад, ул.Маслиева, 26)</t>
  </si>
  <si>
    <t>Осуществление научного руководства и авторского надзора за проведением реставрационных работ на объекте культурного наследия "Собор Сошествия Святого Духа Спасо-Вифанского монастыря" (Московская обл., г.Сергиев Посад, ул.Маслиева, 26)</t>
  </si>
  <si>
    <t>Проведение реставрационных работ на объектах Ансамбля Свято-Троицкой Сергиевой Лавры: Библиотечный корпус,1877 г., Красный корпус, 1839-1884 гг, Больничный корпус, 1835-1884 г. (Новый Семинарский корпус) (Завершение работ по устранению недостатков по кровлям), Московская область, г.Сергиев-Посад</t>
  </si>
  <si>
    <t>Осуществление научного руководства и авторского надзора за проведением реставрационных работ на объектах Ансамбля Свято-Троицкой Сергиевой Лавры: Библиотечный корпус,1877 г., Красный корпус, 1839-1884 гг, Больничный корпус, 1835-1884 г. (Новый Семинарский корпус) (Завершение работ по устранению недостатков по кровлям), Московская область, г.Сергиев-Посад</t>
  </si>
  <si>
    <t>Завершение ремонтно-реставрационных работ на объекте культурного наследия "Церковь Святой Троицы мужского монастыря Николо-Берлюковская пустынь" (Московская обл., Ногинский р-н, с. Авдотьино)</t>
  </si>
  <si>
    <t>Религиозная организация "Мужской монастырь Николо-Берлюковская пустынь"</t>
  </si>
  <si>
    <t>Осуществление научного руководства и авторского надзора за проведением ремонтно-реставрационных работ на объекте культурного наследия "Церковь Святой Троицы мужского монастыря Николо-Берлюковская пустынь" (Московская обл., Ногинский р-н, с. Авдотьино)</t>
  </si>
  <si>
    <t>Проведение противоаварийных работ на объекте культурного наследия "Больничный корпус Ансамбля Флорищева пустынь Свято-Успенского мужского монастыря" (Нижегородская обл., Володарский р-н, р.п. Фролищи)</t>
  </si>
  <si>
    <t xml:space="preserve">Осуществление научного руководства и авторского надзора за проведением противоаварийных работ при реставрации объекта культурного наследия «Больничный корпус Ансамбля Флорищева пустынь Свято-Успенского мужского монастыря» (Нижегородская обл., Володарский р-н, р.п.Фролищи) </t>
  </si>
  <si>
    <t>Проведение реставрационных работ и работ по приспособлению к современному использованию на объекте культурного наследия "Здание "Сибдальторга", 1923-1924 гг., реконструкция 1967 г., Новосибирская область, город Новосибирск, Железнодорожный район, ул. Советская, 31</t>
  </si>
  <si>
    <t>ФГБОУ ВО "Новосибирская консерватория им. М.И.Глинки"</t>
  </si>
  <si>
    <t>Осуществление научного руководства и авторского надзора за проведением реставрационных работ и работ по приспособлению к современному использованию на объекте культурного наследия "Здание "Сибдальторга", 1923-1924 гг., реконструкция 1967 г., Новосибирская область, город Новосибирск, Железнодорожный район, ул. Советская, 31</t>
  </si>
  <si>
    <t>Доработка проектной документации на проведение ремонтно-реставрационных работ на объекте культурного наследия "Казачий Никольский собор", 1833-1840 гг. (Омская обл., г. Омск, ул. Ленина, д. 27)</t>
  </si>
  <si>
    <t>Православная религиозная организация Омская и Таврическая епархия РПЦ</t>
  </si>
  <si>
    <t>Проведение первоочередных реставрационных работ и работ по приспособлению к современному использованию на объекте культурного наследия Казачий Никольский собор, 1833-1842 гг., г.Омск, ул.Ленина, д. 27</t>
  </si>
  <si>
    <t>Осуществление авторского надзора и научного руководства за проведением первоочередных реставрационных работ и работ по приспособлению к современному использованию на объекте культурного наследия Казачий Никольский собор, 1833-1842 гг., г.Омск, ул. Ленина, д. 27</t>
  </si>
  <si>
    <t>Орловская область</t>
  </si>
  <si>
    <t>Продолжение ремонтных, реставрационных работ (по отмостке) на объекте культурного наследия "Дом жилой (музей И.С.Тургенева)" (филиал БУК ОО "Орловский объединенный государственный музей И.С.Тургенева") (г.Орел, ул.Тургенева, д.11)</t>
  </si>
  <si>
    <t>БУК ОО "Орловский объединенный государственный музей И.С.Тургенева"</t>
  </si>
  <si>
    <t>Осуществление услуг научного руководства и авторского надзора за продолжением ремонтных, реставрационных работ (по отмостке) на объекте культурного наследия «Дом жилой (музей И.С. Тургенева)»(г. Орел, ул. Тургенева, д.11)</t>
  </si>
  <si>
    <t>Завершение проведения реставрационных работ на объекте культурного наследия "Дом, в котором в 1831-1839гг. жил писатель Лесков Николай Семенович (Дом-музей Н.С.Лескова)" (филиал БУК ОО "Орловский объединенный государственный музей И.С.Тургенева") (г.Орел, ул. Октябрьская, д.9)</t>
  </si>
  <si>
    <t>филиал БУК ОО "Орловский объединенный государственный музей И.С.Тургенева"</t>
  </si>
  <si>
    <t>Осуществление научного руководства и авторского надзора за проведением реставрационных работ на объекте культурного наследия "Дом, в котором в 1831-1839гг. жил писатель Лесков Николай Семенович (Дом-музей Н.С.Лескова)" (филиал БУК ОО "Орловский объединенный государственный музей И.С.Тургенева") (г.Орел, ул. Октябрьская, д.9)</t>
  </si>
  <si>
    <t>Завершение проведения ремонтно-реставрационных работ на объекте культурного наследия "Дом, в котором прошли детские и юношские годы писателя Андреева Леонида Николаевича (Дом-музей Л.Н.Андреева - филиал БУК ОО "Орловский объединенный государственный музей И.С. Тургенева) (г.Орел, ул.2-я Пушкарная, д.41)</t>
  </si>
  <si>
    <t>Осуществление научного руководства и авторского надзора за проведением ремонтно-реставрационных работ на объекте культурного наследия "Дом, в котором прошли детские и юношские годы писателя Андреева Леонида Николаевича (Дом-музей Л.Н.Андреева - филиал БУК ОО "Орловский объединенный государственный музей И.С. Тургенева) (г.Орел, ул.2-я Пушкарная, д.41)</t>
  </si>
  <si>
    <t>Приморский край</t>
  </si>
  <si>
    <t>Проведение реставрационных работ на объекте культурного наследия федерального значения "Народный дом", кон. XIX-нач. XX вв., Приморский край, г. Владивосток, ул. Володарского, д.19</t>
  </si>
  <si>
    <t>ФГБУ ВПО «Дальневосточная государственная академия искусств»</t>
  </si>
  <si>
    <t>Осуществление авторского надзора за проведением реставрации памятника культуры федерального значения "Народный дом им. А.С. Пушкина" (г. Владивосток, Приморский край, ул. Володарского, 19)</t>
  </si>
  <si>
    <t>Псковская область</t>
  </si>
  <si>
    <t>Местная православная религиозная организация Приход Храма Вознесения Господня</t>
  </si>
  <si>
    <t>МБУК "Краеведческий музей города Великие Луки"</t>
  </si>
  <si>
    <t>ГБУК "Псковский государственный объединенный историко-архитектурный и художественный музей-заповедник"</t>
  </si>
  <si>
    <t>ГБУК "Псковский государственный объединенный историко-архитектурный и художественный музей заповедник"</t>
  </si>
  <si>
    <t>ФГБУК АУИПИК</t>
  </si>
  <si>
    <t>Проведение реставрационных работ на объекте культурного наследия федерального значения "Здание музея, XIX в." (филиал музея-заповедника) (Ростовская область, г. Таганрог, ул. Фрунзе, 41/пер. А. Глушко, 13)</t>
  </si>
  <si>
    <t>ГБУК Ростовской области  "Таганрогский государственный литературный и историко-архитектурный музей-заповедник"</t>
  </si>
  <si>
    <t>Осуществление научного руководства и авторского надзора за проведением реставрационных работ на объекте культурного наследия "Здание музея, XIX в."(филиал музея-заповедника)(Ростовская область, г. Таганрог, ул. Фрунзе,41/пер.А.Глушко,13)</t>
  </si>
  <si>
    <t>Проведение реставрационных работ на объекте культурного наследия "Дом Шаронова", 1912г., Ростовская область, г. Таганрог, ул. Фрунзе, д. 80</t>
  </si>
  <si>
    <t xml:space="preserve">Осуществление научного руководства и авторского надзора за проведением реставрационных работ на объекте культурного наследия "Дом Шаронова, 1912г."(филиал музея-заповедника) (Ростовская область, г. Таганрог, ул. Фрунзе, д. 80) </t>
  </si>
  <si>
    <t>Проведение реставрационных работ на объекте культурного наследия "Здание бывшей мужской гимназии, где А.П.Чехов учился с 1868-1879 г.", 1807 г.  (Ростовская область, г. Таганрог, ул. Октябрьская, д. 9)</t>
  </si>
  <si>
    <t>Осуществление научного руководства и авторского надзора за проведением реставрационных работ на объекте культурного наследия "Здание бывшей мужской гимназии, где А.П.Чехов учился с 1868-1879 г." (Ростовская область, г. Таганрог, ул. Октябрьская, д. 9)</t>
  </si>
  <si>
    <t>Проведение ремонтно-реставрационных работ (по фасадам) на объекте культурного наследия "Здание Ростовского Государственного драматического театра им. М.Горького (г. Ростов-на-Дону, пл.Театральная, д.1)</t>
  </si>
  <si>
    <t>ГАУК "Ростовский академический театра драмы им. Горького"</t>
  </si>
  <si>
    <t>Осуществление научного руководства и авторского надзора за проведением ремонтно-реставрационных работ (по фасадам) на объекте культурного наследия "Здание Ростовского Государственного драматического театра им. М.Горького",1935г., 1963 г.(Ростовская обл., г. Ростов-на-Дону, Пролетарский р-н, пл. Театральная, д.1)</t>
  </si>
  <si>
    <t>Рязанская область</t>
  </si>
  <si>
    <t>Проведение ремонтно-реставрационных работ на объекте культурного наследия (памятнике истории и культуры) "Дворянская гостиница" Успенский Вышенский монастырь  (Рязанская область, Шацкий район, п. Выша)</t>
  </si>
  <si>
    <t>Осуществление авторского надзора за проведением ремонтно-реставрационных работ на объекте культурного наследия (памятнике истории и культуры) "Дворянская гостиница" Успенский Вышенский монастырь  (Рязанская область, Шацкий район, п. Выша)</t>
  </si>
  <si>
    <t>Завершение проведения реставрационных работ на объекте культурного наследия федерального значения "Вышинский монастырь, XVIII-XIX веков: Успенский собор, 1761 г.", Рязанская область, Шацкий район, п. Выша, ул. Заречная, 20 (лит. А1)</t>
  </si>
  <si>
    <t>Осуществление научного руководства и авторского надзора за завершением проведения реставрационных работ на объекте культурного наследия федерального значения "Вышинский монастырь, XVIII-XIX веков: Успенский собор, 1761 г.", Рязанская область, Шацкий район, п. Выша, ул. Заречная, 20 (лит. А1)</t>
  </si>
  <si>
    <t>Завершение проведения реставрационных работ на объекте культурного наследия федерального значения "Вышинский монастырь, XVIII-XIX веков: Гостиница для простолюдинов, XIX век", Рязанская область, Шацкий район, п. Выша, ул. Заречная, 20 (лит. М)</t>
  </si>
  <si>
    <t>Осуществление авторского надзора за проведением реставрационных работ на объекте культурного наследия федерального значения "Вышинский монастырь, XVIII-XIX веков: Гостиница для простолюдинов, XIX век", Рязанская область, Шацкий район, п. Выша, ул. Заречная, 20 (лит. М)</t>
  </si>
  <si>
    <t>Доработка проектной документации для приспособления к современному использованию на объекте культурного наследия федерального значения "Вышинский монастырь, XVIII-XIX веков: Трапезная, XIX век", Рязанская область, Шацкий район, п. Выша, ул. Заречная, 20 (лит. Л)</t>
  </si>
  <si>
    <t>Проведение реставрационных работ на объекте культурного наследия федерального значения "Вышинский монастырь, XVIII-XIX веков: Трапезная, XIX век", Рязанская область, Шацкий район, п. Выша, ул. Заречная, 20 (лит. Л)</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</si>
  <si>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"Вышинский монастырь, XVIII-XIX веков: Трапезная, XIX век", Рязанская область, Шацкий район, п. Выша, ул. Заречная, 20 (лит. Л)</t>
  </si>
  <si>
    <t>Завершение проведения реставрационных работ на объекте культурного наследия федерального значения "Вышинский монастырь, XVIII-XIX веков: Трапезная, XIX век", Рязанская область, Шацкий район, п. Выша, ул. Заречная, 20 (лит. Л)</t>
  </si>
  <si>
    <t>Осуществление научного руководства и авторского надзора за завершением проведения реставрационных работ на объекте культурного наследия федерального значения "Вышинский монастырь, XVIII-XIX веков: Трапезная, XIX век", Рязанская область, Шацкий район, п. Выша, ул. Заречная, 20 (лит. Л)</t>
  </si>
  <si>
    <t>МОУ "Ордена "Знак Почета" гимназия № 2 имени И.П.Павлова</t>
  </si>
  <si>
    <t>Проведение реставрационных работ на объекте культурного наследия федерального значения "Дом Салтыкова-Щедрина (Морозова) - XIII в" (г.Рязань, ул. Николодворянская, 24)</t>
  </si>
  <si>
    <t>ФГБУК "Рязанский историко-архитектурный заповедник"</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</si>
  <si>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"Дом Салтыкова-Щедрина (Морозова) - XIII в" (г.Рязань, ул. Николодворянская, 24)</t>
  </si>
  <si>
    <t>Проведение ремонтно-реставрационных работ на объектах культурного наследия "Здание 2-й женской гимназии XIX - нач. XX вв. - гимназия № 2 министерская женская, учрежденная Куффельд, 1914-1916 гг." г. Саратов, ул. Первомайская, д. 75</t>
  </si>
  <si>
    <t>Саратовский государственный художественный музей имени А.Н.Радищева</t>
  </si>
  <si>
    <t>Осуществление научного руководства и авторского надзора за проведением ремонтно-реставрационных работ на объектах культурного наследия "Здание 2-й женской гимназии XIX - нач. XX вв. - гимназия № 2 министерская женская, учрежденная Куффельд, 1914-1916 гг." г. Саратов, ул. Первомайская, д. 75</t>
  </si>
  <si>
    <t>Разработка проектной документации на проведение ремонтно-реставрационных работ на объекте культурного наследия федерального значения «Здание Консистории» (Свердловская обл., г. Екатеринбург, пр-т Ленина, д. 26)</t>
  </si>
  <si>
    <t>ФГБОУ ВО "Уральская государственная консерватория имени Мусоргского"</t>
  </si>
  <si>
    <t xml:space="preserve">ФГБОУ ВПО "Екатеринбургский государтсвенный театральный институт" </t>
  </si>
  <si>
    <t>ГУК "Смоленский государственный музей-заповедник"</t>
  </si>
  <si>
    <t>Разработка проектной документации на проведение ремонтно-реставрационных работ на объекте культурного наследия федерального значения "Здание Лермонтовских ванн", 1831 г. (Ставропольский край, г.Пятигорск, пр. Кирова, 21)</t>
  </si>
  <si>
    <t>Филиал ФГБУК «АУПиК» в Южном Федеральном округе</t>
  </si>
  <si>
    <t>Тамбовская область</t>
  </si>
  <si>
    <t>Проведение реставрационных работ на объекте культурного наследия федерального значения "Памятник И.В.Мичурину", 1950г., Тамбовская обл., г. Мичуринск, ул. Советская</t>
  </si>
  <si>
    <t>Администрация Тамбовской области</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</si>
  <si>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"Памятник И.В. Мичурину", 1950г ., Тамбовская область, г. Мичуринск, ул. Советская</t>
  </si>
  <si>
    <t>Проведение ремонтно-реставрационных работ на объекте культурного наследия регионального значения «Бывшая Богородицкая церковь. 1795 - 1806 гг.» (Тульская область, Чернский район, с. Тургенево)</t>
  </si>
  <si>
    <t>Местная религиозная организация православный Приход Свято-Введенского храма с. Тургенево Чернского района Тульской области Беневской Епархии РПЦ (МП)</t>
  </si>
  <si>
    <t>Осуществление научного руководства и авторского надзора за проведением ремонтно-реставрационных работ на объекте культурного наследия регионального значения «Бывшая Богородицкая церковь. 1795 - 1806 гг.» (Тульская область, Чернский район, с. Тургенево)</t>
  </si>
  <si>
    <t>Доработка проектной документации на проведение ремонтно-реставрационных работ с приспособлением к современному использованию объекта культурного наследия федерального значения "Усадьба"  (Тульская область, г. Тула, ул. Металлистов, д. 1, лит. А)</t>
  </si>
  <si>
    <t>Государственный музей "Куликово поле"</t>
  </si>
  <si>
    <t>Тульский государственный музей оружию</t>
  </si>
  <si>
    <t>Государственный мемориальный и природный заповедник «Музей-усадьба Л.Н. Толстого «Ясная Поляна»</t>
  </si>
  <si>
    <t>Разработка проектной документации на проведение ремонтно-реставрационных работ с приспособлением к современному использованию объекта культурного наследия регионального значения "Дом купцов Пучковых"  (Тульская обл., Кимовский р-н, п. Епифань, ул. Красная площадь/ул. Новослабодская, д. 7а/2)</t>
  </si>
  <si>
    <t>Проведение работ по реставрации объекта культурного наследия "Комплекс сооружений городка мертвых «Цой-Педе»: Боевая башня у подножья мыса развалины Малхиста, Столпообразное святилище № 1,2; Боевая башня над некрополем № 1"</t>
  </si>
  <si>
    <t>ГБУ "Аргунский государственный историко-архитертурный и природный музей-заповедник"</t>
  </si>
  <si>
    <t>Осуществление научного руководства и авторского надзора за проведением работ по реставрации объекта культурного наследия "Комплекс сооружений городка мертвых «Цой-Педе»: Боевая башня у подножья мыса развалины Малхиста, Столпообразное святилище № 1,2; Боевая башня над некрополем № 1"</t>
  </si>
  <si>
    <t>Проведение реставрационных работ на объекте культурного наследия "Мечеть, XVII-XVIII вв.", входящая в "Макажойский историко-культурный комплекс, XVII-XVIII вв."</t>
  </si>
  <si>
    <t>Осуществление научного руководства и авторского надзора за проведением реставрационных работ на объекте культурного наследия "Мечеть, XVII-XVIII вв.", входящая в "Макажойский историко-культурный комплекс, XVII-XVIII вв."</t>
  </si>
  <si>
    <t>Проведение работ по реставрации объекта культурного наследия XIV-XVI вв. "Башня боевая (Хачаройская)"</t>
  </si>
  <si>
    <t>Осуществление научного руководства и авторского надзора за проведением работ по реставрации объекта культурного наследия XIV-XVI вв. "Башня боевая (Хачаройская)"</t>
  </si>
  <si>
    <t>ГАУК Ярославской области "Ярославский государственный историко-архитектурный и художественный музей-заповедник"</t>
  </si>
  <si>
    <t>Москва</t>
  </si>
  <si>
    <t>Рособрнадзор</t>
  </si>
  <si>
    <t>Разработка проектной документации для реставрации и приспособления к современному использованию объекта культурного наследия федерального значения "Дом, конец XVIII в., арх. М.Ф.Казаков" (г. Москва,  Козицкий пер., д. 5)</t>
  </si>
  <si>
    <t>ФГБУНИУ "Государтсвенный институт искусствознания"</t>
  </si>
  <si>
    <t>Проведение ремонтно-реставрационных работ на объекте культурного наследия регионального значения "Дом жилой. Здесь в квартире инженера и государственного деятеля Кржижановского Г.М. в 1920 г. Бывал В.И. Ленин, кон. XIX - нач. XX вв.", расположенного по адресу: г. Москва, ул. Садовническая, д. 30, стр. 1 (Музей-квартира Г.М. Кржижановского)</t>
  </si>
  <si>
    <t>ФГБУК ГЦМСИР</t>
  </si>
  <si>
    <t xml:space="preserve">Осуществление научного руководства и авторского надзора за проведением ремонтно-реставрационных работ на объекте культурного наследия регионального значения «Дом жилой. Здесь в квартире инженера и государственного деятеля Кржижановского Г.М. в 1920 г. бывал В. И. Ленин, кон. ХIХ – нач. ХХ вв.», расположенного по адресу: г. Москва, ул. Садовническая, д. 30, стр. 1 (Музей-квартира Г. М. Кржижановского) </t>
  </si>
  <si>
    <t>Проведение ремонтно-реставрационных работ на объекте культурного наследия федерального значения «Церковь Воскресения в Кадашах, 1687 г., арх. С. Турчанинов. Колокольня, 1695 г." по адресу: г. Москва,2-й Кадашевский переулок, д. 7/4. стр. 14</t>
  </si>
  <si>
    <t>Местная Религиозная Организация Православный Приход Храма Воскресения Христова в Кадашах</t>
  </si>
  <si>
    <t>Доработка проектной документации (отопление, вентиляция) для проведения ремонтно-реставрационных работ на объекте культурного наследия федерального значения «Церковь Воскресения в Кадашах. Колокольня" (г. Москва, Кадашевский 2-й пер., д. 7/4. стр. 14)</t>
  </si>
  <si>
    <t>Доработка проектной документации на проведение ремонтно-реставрационных работ на объекте культурного наследия федерального значения "Старый Государев двор (Знаменский монастырь) "Колокольня", 1784-1789 гг. (Москва, ул. Варварка, д. 8)</t>
  </si>
  <si>
    <t>Подворье Патриарха Московского и всея Руси храмов в Зарядье, что в Китай-городе г. Москвы</t>
  </si>
  <si>
    <t>Завершение проведения ремонтно-реставрационных работ на объекте культурного наследия федерельного значения "Колокольня с кельями Знаменского монастыря" (Москва, ул. Варварка, д. 8)</t>
  </si>
  <si>
    <t>Осуществление научного руководства и авторского надзора за завершением проведения ремонтно-реставрационных работ на объекте культурного наследия федерального значения «Колокольня с кельями Знаменского монастыря» (Москва, ул. Варварка, д. 8 )</t>
  </si>
  <si>
    <t>Продолжение реставрационных работ на объекте культурного наследия федерального значения "Ансамбль Высоко-Петровского монастыря конец XVII-начало XVIII вв., Толгская церковь, 1740-1750 гг." расположенного по адресу: г. Москва, ул. Петровка, дом. 28, стр. 4</t>
  </si>
  <si>
    <t>Высоко-Петровский мужской монастырь г. Москвы РПЦ</t>
  </si>
  <si>
    <t>Осуществление научного руководства и авторского надзора за продолжением реставрационных работ на объекте культурного наследия федерального значения «Ансамбль Высоко-Петровского монастыря конец XVII - начало XVIII вв., Толгская церковь, 1740-1750 гг.» расположенного по адресу: г. Москва, ул. Петровка, дом 28, стр. 4.</t>
  </si>
  <si>
    <t xml:space="preserve">Проведение реставрационных работ на объекте культурного наследия "Ансамбль Ивановского монастыря, XVII-XIX вв., 1860-1879 гг.", Москва, Малый Ивановский пер.,д.2/4, стр.5 </t>
  </si>
  <si>
    <t>Московская патриархия Иоанно-Предтеченский ставропигиальный женский монастырь</t>
  </si>
  <si>
    <t>Осуществление научного руководства и авторского надзора за проведением реставрационных работ на объекте культурного наследия "Ансамбль Ивановского монастыря, XVII-XIX вв., 1860-1879 гг.", Москва, Малый Ивановский пер.,д.2/4, стр.5</t>
  </si>
  <si>
    <t>Продолжение проведения ремонтно-реставрационных работ на объекте культурного наследия "Церковь Успения Пресвятой Богородицы Князе-Владимирского монастыря (г. Москва, Ленинский район, с. Филимонки)</t>
  </si>
  <si>
    <t>Приход храма Живоначальной Троицы в Филимонках</t>
  </si>
  <si>
    <t>Осуществление научного руководства и авторского надзора за проведением  ремонтно-реставрационных работ на объекте культурного наследия "Церковь Успения Пресвятой Богородицы Князе-Владимирского монастыря (г. Москва, Ленинский район, с. Филимонки)</t>
  </si>
  <si>
    <t>Доработка проектной документации на проведение реставрационных работ и приспособление к современному использованию объекта культурного наследия регионального значения  "Жилые дома (фрагмент планировки и застройки), 1927-1929 гг., архитекторы Н.Н. Травин, Б.Н. Блохин, С.Я. Айзикович, Г.Я. Вольфензон, Е.Е. Волоков, А.В. Барулин, С.П. Леонтович, С.А. Носов" -  Жилой дом (г. Москва, Лестева ул., д. 14/20)</t>
  </si>
  <si>
    <t>ФГБОУ ВО "Российская государственная специализированная академия искусств"</t>
  </si>
  <si>
    <t>Проведение ремонтно-реставрационных работ с приспособлением объекта культурного наследия «Первый столичный небоскреб» (Учебный театр ГИТИС) (г. Москва, пер. Б. Гнездниковский, 10)</t>
  </si>
  <si>
    <t>ГИТИС</t>
  </si>
  <si>
    <t>Осуществление научного руководства и авторского надзора за проведением ремонтно-реставрационных работ с приспособлением объекта культурного наследия «Первый столичный небоскреб» (Учебный театр ГИТИС) (г. Москва, пер. Б. Гнездниковский, 10)</t>
  </si>
  <si>
    <t>Московская государственная академическая филармония</t>
  </si>
  <si>
    <t>Осуществление научного руководства и авторского надзора за проведением ремонтно-реставрационных работ на объектах культурного наследия "Концертный зал им.П.И.Чайковского Московской государственной филармонии",  г. Москва, ул.Тверская, д.31/4, стр.1</t>
  </si>
  <si>
    <t>Санкт-Петербург</t>
  </si>
  <si>
    <t>Проведение ремонтно-реставрационных работ на объекте культурного наследия "Ограда с воротами", входящего в состав объекта культурного наследия "Екатерининский дворец (Большой)" (Санкт-Петербург, г.Пушкин, Екатерининский парк ул.Садовая д.б/н, литера АЦ)</t>
  </si>
  <si>
    <t>ФГБУК «Государственный художественно-архитектурный дворцово-парковый музей-заповедник «Царское Село»</t>
  </si>
  <si>
    <t>ФГБОУ ВО "Санкт-Петербургская государственная консерватория им. Н.А.Римского-Корсакова"</t>
  </si>
  <si>
    <t>Российская академия художеств в г. Санкт-Петербурге</t>
  </si>
  <si>
    <t>Разработка проектной документации для проведения ремонтно-реставрационных работ на объекте культурного наследия  "Дом Штиглица А.Л. (Дворец Великого князя Павла Александровича)", по адресу: г. Санкт-Петербург, Английская наб., д. 68, литера А.(консервация)</t>
  </si>
  <si>
    <t>ФГБОУ ВО "СПБГУ"</t>
  </si>
  <si>
    <t xml:space="preserve">
ФГБУК «Российский этнографический музей»
</t>
  </si>
  <si>
    <t>Проведение ремонтно-реставрационных работ ФГБУК "Российский этнографический музей" Главный корпус Этнографического отдела Русского музея. Помещения №66, 67, 97, 98, 99, "Кинолекторий"</t>
  </si>
  <si>
    <t>Разработка проектной документации для проведения реставрации на объаекте культурного наследия федерального значения "Особняк Н.В.Безобразовой" ( Санкт-Петербург, ул. Моховая, д.34, лит.А)</t>
  </si>
  <si>
    <t>ФГБО УВО «Российский государственный институт сценических искусств»</t>
  </si>
  <si>
    <t>Проведение работ по реставрации дворовых фасадов и замене оконных блоков Здания дирекции императорских театров (Академии русского балета им. А.Я. Вагановой) на объекте культурного наследия федерального значения «Ансамбль ул. Зодчего Росси. Здание дирекции императорских театров» (г. Санкт-Петербург, ул. Зодчего Росси, д.2-4)</t>
  </si>
  <si>
    <t>ФГБО УВО "Академия Русского балета имени А.Я. Вагановой"</t>
  </si>
  <si>
    <t>Осуществление научного руководства и авторского надзора за проведением работ по реставрации дворовых фасадов и замене оконных блоков Здания дирекции императорских театров (Академии русского балета им. А.Я. Вагановой) на объекте культурного наследия федерального значения «Ансамбль ул. Зодчего Росси. Здание дирекции императорских театров» (г. Санкт-Петербург, ул. Зодчего Росси, д.2-4)</t>
  </si>
  <si>
    <t>Православная местная религиозная организация Воскресенский Новодевичий монастырь</t>
  </si>
  <si>
    <t>Выполнение ремонтно-реставрационных работ по обеспечению сохранности объекта культурного наследия "Воскресенского Новодевичий монастырь  (Церковь Казанской иконы Божией Матери)", г. Санкт-Петербург, Московский проспект, д. 100, литер С</t>
  </si>
  <si>
    <t>Авторский надзор за выполнением  ремонтно-реставрационных работ по обеспечению сохранности объекта культурного наследия "Воскресенского Новодевичий монастырь  (Церковь Казанской иконы Божией Матери)", г. Санкт-Петербург, Московский проспект, д. 100, литер С</t>
  </si>
  <si>
    <t xml:space="preserve">Проведение ремонтно-реставрационных работ на объекте культурного наследия «Дом Волконских», Санкт-Петербург, наб. реки Мойки, д.12
</t>
  </si>
  <si>
    <t>Всероссийский музей А.С.Пушкина</t>
  </si>
  <si>
    <t>Осуществление научного руководства и авторского надзора за проведением ремонтно-реставрационных работ на объекте культурного наследия «Дом Волконских», Санкт-Петербург, наб. реки Мойки, д.12</t>
  </si>
  <si>
    <t xml:space="preserve">Проведение первоочередных противоаварийных работ при реставрации на ОКН «Монумент «Дружба детей Мира» (Республика Крым, пгт. Гурзуф, МДЦ «Артек») </t>
  </si>
  <si>
    <t>ФГБОУ "Международный детский центр "Артек"</t>
  </si>
  <si>
    <t>Осуществление научного руководства и авторского надзора за проведением первоочередных противоаварийных работ при реставрации ОКН «Монумент «Дружба детей Мира» (Республика Крым, пгт. Гурзуф, МДЦ «Артек»)</t>
  </si>
  <si>
    <t>Выполнение ремонтно-реставрационных работ по объекту: "Мемориальный комплекс памятников обороны города в 1854-1855 годах, 1941-1944 годах "Малахов курган"</t>
  </si>
  <si>
    <t>ФГБУК "Государственный музей героической обороны и освобождения Севастополя"</t>
  </si>
  <si>
    <t>Осуществление научного руководства и авторского надзора за выполнением ремонтно-реставрационных работ по объекту "Мемориальный комплекс памятников обороны города в 1854-1855 годах, 1941-1944 годах "Малахов курган"</t>
  </si>
  <si>
    <t>Нижегородская  область</t>
  </si>
  <si>
    <t>Местная православная религиозная организация Православный приход с. Холмогоры Архангельской и Холмогорской епархии РПЦ</t>
  </si>
  <si>
    <t>Ведение научного руководства и авторского надзора при проведении реставрационных работ на объекте культурного наследия "Церковь Михаила Архангела" Архангельская обл., Приморский р-н, с.Заостровье</t>
  </si>
  <si>
    <t>Проведение реставрационных работ на объекте культурного наследия "Введенский собор Введенского монастыря, 1696", г.Архангельская обл., Котласский р-н, г.Сольвычегодск, ул.Курортная, 11</t>
  </si>
  <si>
    <t>Ведение научного руководства и авторского надзора при проведении реставрационных работ на объекте культурного наследия "Введенский собор Введенского монастыря, 1696", г.Архангельская обл., Котласский р-н, г.Сольвычегодск, ул.Курортная, 11</t>
  </si>
  <si>
    <t>Ведение научного руководства и авторского надзора при проведении ремонтно-реставрационных работ на объекте культурного наследия федерального значения "Настоятельский корпус, конец XVI-XIX век", входящего в состав объекта культурного наследия "Ансамбля Соловецкого монастыря и отдельных сооружений островов Соловецкого архипелага, ХIV в. - первая половина ХХ в." (Архангельская область, пос.Соловецкий)</t>
  </si>
  <si>
    <t>Православная религиозная организация Спасо-Преображенский Соловецкий Ставропигиальный Мужской монастырь Архангельской области РПЦ</t>
  </si>
  <si>
    <t>Проведение работ по сохранению объектов Соловецкого монастыря. Ремонтно-реставрационные работы по объекту культурного наследия "Поваренный и Квасоваренный корпус, 1572, вторая половина XVI века - начало XVII, XVII-XIX века"</t>
  </si>
  <si>
    <t>Ведение научного руководства и авторского надзора при проведении работ по сохранению объектов Соловецкого монастыря. Ремонтно-реставрационные работы по объекту культурного наследия "Поваренный и Квасоваренный корпус, 1572, вторая половина XVI века - начало XVII, XVII-XIX века"</t>
  </si>
  <si>
    <t>Проведение работ по сохранению объектов Соловецкого монастыря. Ремонтно-реставрационные работы на объекте культурного наследия федерального значения: "Спасо-Преображенский собор, 1558-1566 годы, с папертью, XVI-XIX века"</t>
  </si>
  <si>
    <t>Ведение научного руководства и авторского надзора при проведении работ по сохранению объектов Соловецкого монастыря. Ремонтно-реставрационные работы на объекте культурного наследия федерального значения: "Спасо-Преображенский собор, 1558-1566 годы, с папертью, XVI-XIX века"</t>
  </si>
  <si>
    <t xml:space="preserve">Проведение работ по сохранению объектов Соловецкого монастыря. Разработка научно-проектной документации на проведение работ по сохранению объектов культурного наследия федерального значения Соловецкого монастыря. Смолокурня (№1), XIX век. </t>
  </si>
  <si>
    <t xml:space="preserve">Проведение работ по сохранению объектов Соловецкого монастыря. Разработка научно-проектной документации на проведение работ по сохранению объектов Соловецкого монастыря. "Дача архимандрита, 1859-1862 годы". </t>
  </si>
  <si>
    <t>Проведение работ по сохранению объектов Соловецкого монастыря. Ремонтно-реставрационные работы на объекте культурного наследия федерального значения: "Здание монастырской радиостанции"</t>
  </si>
  <si>
    <t xml:space="preserve">Ведение научного руководства и авторского надзора при проведение работ по сохранению объектов Соловецкого монастыря. Ремонтно-реставрационные работы на объекте культурного наследия федерального значения: "Здание монастырской радиостанции" </t>
  </si>
  <si>
    <t>Проведение работ по сохранению объектов Соловецкого монастыря. Ремонтно-реставрационные работы на объекте культурного наследия федерального значения: "Библиотека, середина XIX века"</t>
  </si>
  <si>
    <t>Ведение научного руководства и авторского надзора при проведении работ по сохранению объектов Соловецкого монастыря. Ремонтно-реставрационные работы на объекте культурного наследия федерального значения: "Библиотека, середина XIX века"</t>
  </si>
  <si>
    <t>Проведение работ по сохранению объектов Соловецкого монастыря. Ремонтно-реставрационные работы по объекту культурного наследия "Трапезный комплекс: храм в честь Успения Пресвятой Богородицы с Трапезной и Келарской палатами, 1552-1557 годы, папертью, XVI-XIX века, зодчие Игнатий Салка, Столыпа"</t>
  </si>
  <si>
    <t>Ведение научного руководства и авторского надзора при проведении работ по сохранению объектов Соловецкого монастыря. Ремонтно-реставрационные работы по объекту культурного наследия "Трапезный комплекс: храм в честь Успения Пресвятой Богородицы с Трапезной и Келарской палатами, 1552-1557 годы, папертью, XVI-XIX века, зодчие Игнатий Салка, Столыпа"</t>
  </si>
  <si>
    <t xml:space="preserve">Проведение работ по сохранению объектов Соловецкого монастыря. Ремонтно-реставрационные работы на объекте культурного наследия федерального значения: "Галерея-переход между папертями Трапезной палаты и Спасо-Преображенского собора, 1602 год, 1796 год, XIX век, зодчий - монах Трифон (Кологривов)" </t>
  </si>
  <si>
    <t>Ведение научного руководства и авторского надзора при проведении работ по сохранению объектов Соловецкого монастыря. Ремонтно-реставрационные работы на объекте культурного наследия федерального значения: "Галерея-переход между папертями Трапезной палаты и Спасо-Преображенского собора, 1602 год, 1796 год, XIX век, зодчий - монах Трифон (Кологривов)"</t>
  </si>
  <si>
    <t xml:space="preserve">Проведение работ по сохранению объектов Соловецкого монастыря. Разработка научно-проектной документации на проведение работ по сохранению объекта культурного наследия федерального значения "Келейный корпус (кирпичный) с ледником, 1901-1905 годы, архитектор Г.К.Иванов" (Свято-Сергиевский скит, Остров Большая Муксалма) </t>
  </si>
  <si>
    <t xml:space="preserve">Проведение работ по сохранению объектов Соловецкого монастыря. Ремонтно-реставрационные работы на объекте культурного наследия федерального значения «Казначейский корпус (Больничные палаты), начало XVII века, 1799 год, XIX век» </t>
  </si>
  <si>
    <t>Ведение научного руководства и авторского надзора при проведении работ по сохранению объектов Соловецкого монастыря. Ремонтно-реставрационные работы на объекте культурного наследия федерального значения «Казначейский корпус (Больничные палаты), начало XVII века, 1799 год, XIX век»</t>
  </si>
  <si>
    <t>Проведение ремонтно-реставрационных работ на объекте культурного наследия федерального значения "Свято-Троицкий Зосимо-Савватьевский собор, 1859 год, архитектор К. Шахларев", входящего в состав объекта культурного наследия "Ансамбля Соловецкого монастыря и отдельных сооружений островов Соловецкого архипелага, ХIV в. - первая половина ХХ в." (Архангельская область, пос.Соловецкий)</t>
  </si>
  <si>
    <t>Ведение научного руководства и авторского надзора при проведении ремонтно-реставрационных работ на объекте культурного наследия федерального значения "Свято-Троицкий Зосимо-Савватьевский собор, 1859 год, архитектор К. Шахларев", входящего в состав объекта культурного наследия "Ансамбля Соловецкого монастыря и отдельных сооружений островов Соловецкого архипелага, ХIV в. - первая половина ХХ в." (Архангельская область, пос.Соловецкий)</t>
  </si>
  <si>
    <t>Проведение работ по реставрации и приспособлению к современному использованию на объекте культурного наследия федерального значения "Ансамбль кремля", XVI-начало XIX вв. (Палаты Архиерейские с домовой церковью Спаса Всемилостивого, кон. XVII- XVIII вв., нач. XIXв.), Астраханская область, г. Астрахань, ул. Тредиаковского, 2/пл. Ленина, 1/ул. Адмиралтейская, 12</t>
  </si>
  <si>
    <t>Астраханская епархия</t>
  </si>
  <si>
    <t>Осуществление научного руководства и авторского надзора за проведением работ по реставрации и приспособлению к современному использованию на объекте культурного наследия федерального значения "Ансамбль кремля", XVI-начало XIX вв. (Палаты Архиерейские с домовой церковью Спаса Всемилостивого, кон. XVII- XVIII вв., нач. XIXв.), Астраханская область, г. Астрахань, ул. Тредиаковского, 2/пл. Ленина, 1/ул. Адмиралтейская, 12</t>
  </si>
  <si>
    <t>Проведение реставрационных работ с приспособлением объекта к современному использованию. Жилые кельи с чуланами (тюрьма). Троицкие ворота (1663-1667 гг.) (Вологодская область, г. Кириллов)</t>
  </si>
  <si>
    <t xml:space="preserve">ФГБУК "Кирилло-Белозерский историко-архитектурный и художественный музей-заповедник" </t>
  </si>
  <si>
    <t>Проведение реставрационных работ на объекте "Церковь Иоанна Предтечи (1531-1534 гг.) Ансамбля Кирилло-Белозерского монастыря, XV-XVII вв." (Вологодская обл., г.Кириллов, Кирилло-Белозерский монастырь)</t>
  </si>
  <si>
    <t>Проведение авторского надзора и научного руководства при проведении реставрационных работ на объекте "Церковь Иоанна Предтечи (1531-1534 гг.) Ансамбля Кирилло-Белозерского монастыря, XV-XVII вв." (Вологодская обл., г.Кириллов, Кирилло-Белозерский монастырь)</t>
  </si>
  <si>
    <t>Проведение реставрационных работ на объекте "Церковь Сергия Радонежского (1560, 1594 гг.) Ансамбля Кирилло-Белозерского монастыря, XV-XVII вв." (Вологодская обл., г.Кириллов, Кирилло-Белозерский монастырь)</t>
  </si>
  <si>
    <t>Проведение авторского надзора и научного руководства при проведении реставрационных работ на объекте "Церковь Сергия Радонежского (1560, 1594 гг.) Ансамбля Кирилло-Белозерского монастыря, XV-XVII вв." (Вологодская обл., г.Кириллов, Кирилло-Белозерский монастырь)</t>
  </si>
  <si>
    <t>Калининградская область</t>
  </si>
  <si>
    <t xml:space="preserve">Проведение реставрационных работ на объекте культурного наследия "Кирха, 1860-1861 г." (Калининградская обл., Нестеровский р-н, п.Луговое, ул.Чапаевская, 5А) </t>
  </si>
  <si>
    <t>Ведение научного руководства и авторского надзора при проведении реставрационных работ на объекте культурного наследия "Кирха, 1860-1861 г." (Калининградская обл., Нестеровский р-н, п.Луговое, ул.Чапаевская, 5А)</t>
  </si>
  <si>
    <t>Проведение реставрационных работ на объекте культурного наследия "Замок Бранденбург 1266 г." (Калининградская обл., Гурьевский р-н, пос. Ушаково, ул. Победы, 1-а)</t>
  </si>
  <si>
    <t xml:space="preserve">Ведение научного руководства и авторского надзора при проведении реставрационных работ на объекте культурного наследия "Воскресенский Собор" (Ленинградская обл., г.Луга, пр.Кирова, 54) </t>
  </si>
  <si>
    <t xml:space="preserve">Разработка проектной документации на проведение реставрационных работ на объекте культурного наследия "Зеленецкий (Троицкий) монастырь", XVII в. ("Корпус келейный восточный") (Ленинградская область, Волховский р-н, Усадищенское сельское поселение, пос.Зеленец, д.27 а) </t>
  </si>
  <si>
    <t>Проведение противоаварийных реставрационных работ на объекте культурного наследия "Церковь XIX века Рождества Пресвятой Богородицы" (Московская обл., Дмитровский р-н, с. Вороново) (южный портик)</t>
  </si>
  <si>
    <t>Осуществление научного руководства и авторского надзора за проведением противоаварийных реставрационных работ на объекте культурного наследия "Церковь XIX века Рождества Пресвятой Богородицы" (Московская обл., Дмитровский р-н., с.Вороново) (южный портик)</t>
  </si>
  <si>
    <t>Проведение противоаварийных реставрационных работ на объекте культурного наследия "Церковь XIX века Рождества Пресвятой Богородицы" (Московская обл., Дмитровский р-н, с. Вороново) (северный портик)</t>
  </si>
  <si>
    <t>Осуществление научного руководства и авторского надзора за проведением противоаварийных реставрационных работ на объекте культурного наследия "Церковь XIX века Рождества Пресвятой Богородицы" (Московская обл., Дмитровский р-н., с.Вороново) (северный портик)</t>
  </si>
  <si>
    <t>Разработка проектной документации на проведение ремонтно-реставрационных работ на объекте культурного наследия "Ансамбль Иосифо-Волоколамского монастыря XVl - начало XХ века: Башня Никольская, XVIII века", Московская область, Волоколамский район, село Теряево</t>
  </si>
  <si>
    <t>Разработка проектной документации на проведение ремонтно- реставрационных работ на объекте культурного наследия "Ансамбль Иосифо-Волоколамского монастыря XVl-начало X X века: Башня Воскресенская, 1678 год, зодчий Трофим Игнатьев", Московская область, Волоколамский район, село Теряево</t>
  </si>
  <si>
    <t>Разработка проектной документации на проведение ремонтно- реставрационных работ на объекте культурного наследия "Ансамбль Иосифо-Волоколамского монастыря XVl-начало XX века: Башня Германова, 1683-1684 год, зодчий Трофим Игнатьев", Московская область, Волоколамский район, село Теряево</t>
  </si>
  <si>
    <t>Разработка  проектной документации на проведение ремонтно- реставрационных работ на объекте культурного наследия "Ансамбль Иосифо-Волоколамского монастыря XVl-начало XX века: Амбар медовый (деревянный), начало XX в." (Московская область, Волоколамский район, село Теряево)</t>
  </si>
  <si>
    <t>Проведение реставрационных работ на объекте культурного наследия федерального значения "Собор Успения", 1688-1694 гг., "Ансамбля Иосифо-Волоколамского монастыря", XVI-XVII вв., Московская область, Волоколамский район, сельское поселение Теряевское, с. Теряево, ул. Детгородковская, д.39</t>
  </si>
  <si>
    <t>Новгородская область</t>
  </si>
  <si>
    <t>Разработка проектной документации на проведение ремонтно-реставрационных работ на объекте культурного наследия "Усадьба Тургенева Ивана Сергеевича: Церковь (Спаса-Преображенская)", по адресу: Орловская область, Мценский район, Спасское-Лутовиновское сельское поселение, с. Спасское-Лутовиново, ул. Музейная, 3</t>
  </si>
  <si>
    <t>Проведение реставрационных работ на объекте культурного наследия "Ансамбль Снетогорского монастыря (Собор Рождества Пресвятой Богородицы)" (Псковская область, г. Псков, ул. Снятная гора, 1)</t>
  </si>
  <si>
    <t>Ведение научного руководства и авторского надзора при проведении реставрационных работ на объекте культурного наследия "Ансамбль Снетогорского монастыря (Собор Рождества Пресвятой Богородицы)" (Псковская область, г. Псков, ул. Снятная гора, 1)</t>
  </si>
  <si>
    <t>Проведение реставрационных работ на объекте культурного наследия "Церковь Николая Чудотворца XVI - XVII вв. Монастырские здания XVII -XVIII вв. Ансамбля Снетогорского монастыря", г. Псков, ул. Снятная гора, д. 1 *</t>
  </si>
  <si>
    <r>
      <t>Осуществление технического надзора за проведением реставрационных работ на объекте культурного наследия "</t>
    </r>
    <r>
      <rPr>
        <sz val="10"/>
        <rFont val="Times New Roman"/>
        <family val="1"/>
      </rPr>
      <t>Церковь Николая Чудотворца XVI - XVII вв. Монастырские здания XVII -XVIII вв. Ансамбля Снетогорского монастыря", г. Псков, ул. Снятная гора, д. 1  *</t>
    </r>
  </si>
  <si>
    <r>
      <t>Осуществление научного руководства и авторского надзора за проведением реставрационных работ на объекте культурного наследия "</t>
    </r>
    <r>
      <rPr>
        <sz val="10"/>
        <rFont val="Times New Roman"/>
        <family val="1"/>
      </rPr>
      <t>Церковь Николая Чудотворца XVI - XVII вв. Монастырские здания XVII -XVIII вв. Ансамбля Снетогорского монастыря", г. Псков, ул. Снятная гора, д. 1 *</t>
    </r>
  </si>
  <si>
    <t>Разработка проектной документации на проведение реставрационных работ на объекте "Храм Нерукотворного Образа" (г.Псков, ул.Первомайская, 27)</t>
  </si>
  <si>
    <t xml:space="preserve">Проведение реставрационных работ на объекте культурного наследия федерального значения "Вышинский монастырь, XVIII-XIX веков: Христорождественский собор, 1873-1890 гг.", Рязанская область, Шацкий район, п. Выша, ул. Заречная, 20 (лит. А) </t>
  </si>
  <si>
    <t xml:space="preserve">Осуществление научного руководства и авторского надзора за проведением реставрационных работ на объекте культурного наследия федерального значения "Вышинский монастырь, XVIII-XIX веков: Христорождественский собор, 1873-1890 гг.", Рязанская область, Шацкий район, п. Выша, ул. Заречная, 20 (лит. А) </t>
  </si>
  <si>
    <t>Проведение реставрационных работ на объекте культурного наследия федерального значения "Успенский собор" 1693 г. "Ансамбля Кремля", XIII-XV; XVI-XX вв., Рязанская область, г. Рязань, Кремль, 13</t>
  </si>
  <si>
    <t>Централизованная религиозная организация Рязанская Епархия РПЦ (МП)</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</si>
  <si>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"Успенский собор" 1693 г. "Ансамбля Кремля", XIII-XV; XVI-XX вв., Рязанская область, г. Рязань, Кремль, 13</t>
  </si>
  <si>
    <t>Проведение реставрационных работ на объекте культурного наследия регионального значения "Старообрядческая церковь" (Храм во имя Казанской Пресвятой Богородицы) (Самарская область. г. Самара. ул. Льва Толстого. 14)</t>
  </si>
  <si>
    <t>Местная религиозная организация "Православная старообрядческая община храма во имя Казанской Пресвятой Богородицы в г. Самаре"</t>
  </si>
  <si>
    <t>Осуществление научного руководства и авторского надзора за проведением реставрационных работ на объекте культурного наследия регионального значения "Старообрядческая церковь" (Храм во имя Казанской Пресвятой Богородицы) (Самарская область. г. Самара. ул. Льва Толстого. 14)</t>
  </si>
  <si>
    <t>Проведение реставрационных работ на объекте культурного наследия "Покровский собор. 1861 г." (Самарская область, г. Самара, ул. Ленинская, д. 77 )</t>
  </si>
  <si>
    <t>Самарская епархия</t>
  </si>
  <si>
    <t>Осуществление авторского надзора и научного руководства за проведением реставрационных работ на объекте культурного наследия "Покровский собор. 1861 г." (Самарская область, г. Самара, ул. Ленинская, д. 77 )</t>
  </si>
  <si>
    <t>Проведение работ по реставрации и приспособлению к современному использованию на объекте культурного наследия "Церковь Рождественская", 1785-1815гг.", расположенного по адресу: Смоленская область, Смоленский р-н, дер.Михновка, ул. Рождественская , д.36а, входящего в состав объекта культурного наследия "Загородная усадьба Смоленских митрополитов", XVIII в.</t>
  </si>
  <si>
    <t>Осуществление научного руководства и авторского надзора за проведением работ по реставрации и приспособлению к современному использованию на объекте культурного наследия "Церковь Рождественская", 1785-1815гг.", расположенного по адресу: Смоленская область, Смоленский р-н, дер.Михновка, ул. Рождественская , д.36а, входящего в состав объекта культурного наследия "Загородная усадьба Смоленских митрополитов", XVIII в.</t>
  </si>
  <si>
    <t>Проведение ремонтно-реставрационных/противоаварийных работ на объекте культурного наследия  «Нузальская часовня. XII в.» (Республика Северная Осетия - Алания, Алагирский район, с. Нузал)</t>
  </si>
  <si>
    <t>Религиозная организация "Владикавказская Епархия РПЦ (МП)"</t>
  </si>
  <si>
    <t>Осуществление научного руководства и авторского надзора за проведением ремонтно-реставрационных/противоаварийных работ на объекте культурного наследия «Нузальская часовня. XII в.» (Республика Северная Осетия - Алания, Алагирский район, с. Нузал)</t>
  </si>
  <si>
    <t>Проведение реставрационных работ на объекте культурного наследия Здание церкви и крепостная ограда, 1858 г. (Колокольня Свято-Вознесенского собора. Литер В), Республика Северная Осетия - Алания (г. Алагир)</t>
  </si>
  <si>
    <t>Владикавказская епархия</t>
  </si>
  <si>
    <t xml:space="preserve">Осуществление научного руководства и авторского надзора за проведением реставрационных работ на объекте культурного наследия Здание церкви и крепостная ограда, 1858 г. (Колокольня Свято-Вознесенского собора. Литер В), Республика Северная Осетия - Алания (г. Алагир) </t>
  </si>
  <si>
    <t>Тверская область</t>
  </si>
  <si>
    <t xml:space="preserve">Разработка проектной документации на проведение ремонтно-реставрационных работ на объекте культурного наследия: "Краснохолмский Антониев Монастырь, XV-XVIII вв.: Никольский собор с фресками, 1481-1483 гг." (Тверская обл., Краснохолмский р-н, д. Слобода) </t>
  </si>
  <si>
    <t>6 объектов, входящих в состав объектов «Ансамбль Рогожской старообрядческой общины" и "Ансамбль памятников Преображенской старообрядческой общины»</t>
  </si>
  <si>
    <t>Старообрядческие общины</t>
  </si>
  <si>
    <t>Проведение реставрационных работ Смоленского собора, входящего в состав особо ценного объекта культурного наследия народов Российской Федерации "Ансамбль Новодевичьего монастыря" (г. Москва, Новодевичий проезд, д. 1)</t>
  </si>
  <si>
    <t>Осуществление авторского надзора и научного руководства за проведением реставрационных работ Смоленского собора, входящего в состав особо ценного объекта культурного наследия народов Российской Федерации «Ансамбль Новодевичьего монастыря» (г. Москва, Новодевичий проезд, д. 1)</t>
  </si>
  <si>
    <t>Проведение реставрационных работ на объекте культурного наследия федерального значения «Ансамбль Новодевичьего монастыря» (Крепостные стены, XVI-XVII вв. (Прясла Восточной стены), Палаты XVII в. у Чеботарной башни (стрелецкие караульни), г. Москва, Новодевичий проезд, д.1</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</si>
  <si>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Новодевичьего монастыря» (Крепостные стены, XVI-XVII вв. (Прясла Восточной стены), Палаты XVII в. у Чеботарной башни (стрелецкие караульни)), г. Москва, Новодевичий проезд, д. 1</t>
  </si>
  <si>
    <t>Проведение реставрационных работ на объекте культурного наследия федерального значения «Ансамбль Новодевичьего монастыря» (Никольская башня), г. Москва, Новодевичий проезд, д. 1</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</si>
  <si>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Новодевичьего монастыря» (Никольская башня), г. Москва, Новодевичий проезд, д. 1</t>
  </si>
  <si>
    <t>Проведение   реставрационных работ на объекте культурного наследия федерального значения «Ансамбль Новодевичьего монастыря» (Больничные палаты, конец XVII в.), г. Москва, Новодевичий проезд, д.1</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</si>
  <si>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Новодевичьего монастыря» (Больничные палаты, конец XVII в.), г. Москва, Новодевичий проезд, д. 1</t>
  </si>
  <si>
    <t>Проведение реставрационных работ на объекте культурного наследия федерального значения «Ансамбль Новодевичьего монастыря» (Покровская церковь над южными воротами, 1625-1677 гг.), г. Москва, Новодевичий проезд, д. 1</t>
  </si>
  <si>
    <t xml:space="preserve">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Новодевичьего монастыря» (Покровская церковь над южными воротами, 1625-1677 гг.), г. Москва, Новодевичий проезд, д. 1 </t>
  </si>
  <si>
    <t>Проведение археологических изысканий (при проведении работ по сохранению) на объекте культурного наследия федерального значения "Ансамбль Новодевичьего монастыря", г. Москва, Новодевичий проезд, д. 1</t>
  </si>
  <si>
    <t>Проведение реставрационных работ на объекте культурного наследия федерального значения "Ансамбль Новодевичьего монастыря" (реставрационное воссоздание иконостаса Амвросиевской церкви), г. Москва, Новодевичий проезд, д. 1</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</si>
  <si>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Новодевичьего монастыря" (реставрационное воссоздание иконостаса Амвросиевской церкви), г. Москва, Новодевичий проезд, д. 1</t>
  </si>
  <si>
    <t>Разработка проектно-сметной документации по объекту: Ансамбль Новодевичьего монастыря: Смоленский Собор, 1524-1525 годы, с фресками XVII в. Реставрационное восстановление иконостаса Прохоровского придела</t>
  </si>
  <si>
    <t>Разработка проектно-сметной документации по объекту: Ансамбль Новодевичьего монастыря: Смоленский Собор, 1524-1525 годы, с фресками XVII века. Реставрационное восстановление иконостаса Софийского придела</t>
  </si>
  <si>
    <t>Разработка проектно-сметной документации по объекту "Ансамбль Новодевичьего монастыря: Колокольня, 1686-1688 годы. Реставрационное воссоздание иконостаса 1-го яруса Колокольни", г. Москва, Новодевичий проезд, д. 1</t>
  </si>
  <si>
    <t>Разработка проектно-сметной документации по объекту "Ансамбль Новодевичьего монастыря: Реставрационное воссоздание иконостаса Покровской церкви", г. Москва, Новодевичий проезд, д. 1</t>
  </si>
  <si>
    <t>Разработка проектно-сметной документации по объекту: Ансамбль Новодевичьего монастыря: трапезная, 1685-1687 годы (Успенская церковь с трапезной). Реставрация иконостаса церкви сошествия Святого Духа</t>
  </si>
  <si>
    <t>Проведение реставрационных работ на объекте культурного наследия федерального значения «Ансамбль Новодевичьего монастыря» (Башни: Иоасафовская, Швальная, Чеботарная), г. Москва, Новодевичий проезд, д. 1</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</si>
  <si>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Новодевичьего монастыря» (Башни: Иоасафовская, Швальная, Чеботарная), г. Москва, Новодевичий проезд, д. 1</t>
  </si>
  <si>
    <t>Проведение противоаварийных работ при реставрации объекта культурного наследия федерального значения «Ансамбль Новодевичьего монастыря» (Певческие палаты у Саввинской башни, XVII-XVIII вв., Палаты царицы Ирины Годуновой с Амвросиевской церковью, 1580-1590 гг.) (г. Москва, Новодевичий проезд, д. 1)</t>
  </si>
  <si>
    <t>Осуществление научного руководства и авторского надзора за проведением противоаварийных работ при реставрации объекта культурного наследия федерального значения «Ансамбль Новодевичьего монастыря» (Певческие палаты у Саввинской башни, XVII-XVIII вв., Палаты царицы Ирины Годуновой с Амвросиевской церковью, 1580-1590 гг.) (г. Москва, Новодевичий проезд, д. 1)</t>
  </si>
  <si>
    <t>Продолжение проведения работ по сохранению объекта культурного наследия федерального значения "Ансамбль Новодевичьего монастыря" , г. Москва, Новодевичий проезд, д. 1</t>
  </si>
  <si>
    <t>Санкт- Петербург</t>
  </si>
  <si>
    <t>Разработка научно-проектной документации для проведения ремонтно-реставрационных работ на объекте культурного наследия федерального значения "Римско-католический Храм святой Екатерины" (Санкт- Петербург, Невский пр., д.32-34, лит.А)</t>
  </si>
  <si>
    <t>Местная религиозная организация "Приход Святой Екатерины Римско-Католической церкви в Санкт-Петербурге"</t>
  </si>
  <si>
    <t xml:space="preserve">Разработка проектной документации на проведение ремонтно-реставрационных работ и приспособление к современному использованию объекта культурного наследия "Храм Успения Пресвятой Богородицы Успенского Подворья Введенского мужского монастыря Оптина пустынь" (Санкт-Петербург, наб. Лейтенанта Шмидта, 27/2) </t>
  </si>
  <si>
    <t>Ведение научного руководства и авторского надзора при проведении ремонтно-реставрационных работ на объекте культурного наследия "Иоанновский монастырь с часовней,садом и оградой" (Санкт-Петербург, наб.р.Карповки, 45)</t>
  </si>
  <si>
    <t>Новые мероприятия по списку РПЦ (РЕЗЕРВ)</t>
  </si>
  <si>
    <t>Выполнение ремонтно-реставрационных работ по объекту культурного наследия Азимовская мечеть, Республика Татарстан, г. Казань</t>
  </si>
  <si>
    <t>Централизованная религиозная организация -Духовное управление мусульман Республики Татарстан</t>
  </si>
  <si>
    <t>Осуществление научного руководства и авторского надзора за выполнением ремонтно-реставрационных работ по объекту культурного наследия Азимовская мечеть, Республика Татарстан, г. Казань</t>
  </si>
  <si>
    <t xml:space="preserve">Проведение ремонтно-реставрационных работ на объекте культурного наследия "Петропавловский собор с колокольней 1723-1726 гг.", г.Казань, ул. Мусы Джалиля, д. 21 </t>
  </si>
  <si>
    <t xml:space="preserve">Осуществление научного руководства и авторского надзора за проведением ремонтно-реставрационных работ на объекте культурного наследия "Петропавловский собор с колокольней 1723-1726 гг.", г.Казань, ул. Мусы Джалиля, д. 21 </t>
  </si>
  <si>
    <t>Проведение ремонтно-реставрационных работ на объекте культурного наследия "Ансамбль Свято-Боголюбского женского монастыря", пос. Боголюбово</t>
  </si>
  <si>
    <t>Осуществление научного руководства и авторского надзора за выполнением  ремонтно-реставрационных работ на объекте культурного наследия "Ансамбль Свято-Боголюбского женского монастыря", пос. Боголюбово</t>
  </si>
  <si>
    <t>Костромская область</t>
  </si>
  <si>
    <t>Выполнение ремонтно-реставрационных работ по объекту культурного наследия Троицкий Собор, Никольский Староторжский  монастырь, Костромская область, г. Галич</t>
  </si>
  <si>
    <t>Костромская епархия Русской Православной церкви (Московский Патриархат)</t>
  </si>
  <si>
    <t>Осуществление научного руководства и авторского надзора за выполнением ремонтно-реставрационных работ по объекту культурного наследия Троицкий Собор, Никольский Староторжский  монастырь, Костромская область, г. Галич</t>
  </si>
  <si>
    <t>Продолжение проведения ремонтно-реставрационных работ на объекте культурного наследия "Собор Святой Троицы, 1839-1858 гг. ансамбля Староторжский Николаевский монастырь XIX- XX вв.", г. Галич</t>
  </si>
  <si>
    <t>Осуществление научного руководства и авторского надзора за проведением ремонтно-реставрационных работ на объекте культурного наследия "Собор Святой Троицы, 1839-1858 гг. ансамбля Староторжский Николаевский монастырь XIX- XX вв.", г. Галич</t>
  </si>
  <si>
    <t xml:space="preserve"> Липецкая область</t>
  </si>
  <si>
    <t>Выполнение ремонтно-реставрационных работ по объекту культурного наследия Церковь Спасская (Рождества Христова), Липецкая обл,  Данковский район, с. Круглое</t>
  </si>
  <si>
    <t>Осуществление научного руководства и авторского надзора за выполнением ремонтно-реставрационных работ по объекту культурного наследия Церковь Спасская (Рождества Христова), Липецкая обл,  Данковский район, с. Круглое</t>
  </si>
  <si>
    <t xml:space="preserve">Проведение ремонтно-реставрационных работ на объекте культурного наследия "Церковь Спасская",  Данковский район, Тепловский сельсовет, с. Круглое, ул. Центральная, 28а </t>
  </si>
  <si>
    <t>Осуществление научного руководства и авторского надзора за проведением ремонтно-реставрационных работ на объекте культурного наследия "Церковь Спасская",  Данковский район, Тепловский сельсовет, с. Круглое, ул. Центральная, 28а</t>
  </si>
  <si>
    <t>Проведение реставрационных работ и работ по приспособлению к современному использованию на объекте культурного наследия «Церковь Иоанна Предтечи» (Московская обл., Рузский р-н, с. Сумароково)</t>
  </si>
  <si>
    <t>Церковь Иоанна Предтечи</t>
  </si>
  <si>
    <t>Осуществление научного руководства и авторского надзора за проведением реставрационных работ и работ по приспособлению к современному использованию на объекте культурного наследия «Церковь Иоанна Предтечи» (Московская обл., Рузский р-н, с. Сумароково)</t>
  </si>
  <si>
    <t xml:space="preserve">Проведение ремонтно-реставрационных работ на объекте культурного наследия "Трапезная палата с церковью Богоявления ансамбля Иосифо-Волоколамского монастыря, XVI-XVII вв.", Волоколамский р-он, с.Теряево </t>
  </si>
  <si>
    <t xml:space="preserve">Осуществление научного руководства и авторского надзора за проведением ремонтно-реставрационных работ на объекте культурного наследия "Трапезная палата с церковью Богоявления ансамбля Иосифо-Волоколамского монастыря, XVI-XVII вв.", Волоколамский р-он, с.Теряево </t>
  </si>
  <si>
    <t>Проведение ремонтно-реставрационных работ на объекте культурного наследия федерального значения "Ансамбль Саввино-Сторожевского монастыря", г.Звенигород</t>
  </si>
  <si>
    <t>Осуществление научного руководства и авторского надзора за проведением ремонтно-реставрационных работ на объекте культурного наследия федерального значения "Ансамбль Саввино-Сторожевского монастыря", г.Звенигород</t>
  </si>
  <si>
    <t>Нижегородская область</t>
  </si>
  <si>
    <t>Проведение ремонтно-реставрационных/противоаварийных работ на объекте культурного наследия "Церковь Рождества Богородицы (Строгановская) с колокольней" (Нижегородская обл.)</t>
  </si>
  <si>
    <t>Нижегородская Епархия Русской Православной Церкви (Московский Патриархат). Здание Церкви Рождества Богородицы (Строгановская) с колокольней, 1719г.</t>
  </si>
  <si>
    <t>Осуществление научного руководства и авторского надзора за проведением ремонтно-реставрационных/противоаварийных работ на объекте культурного наследия "Церковь Рождества Богородицы (Строгановская) с колокольней" (Нижегородская обл.)</t>
  </si>
  <si>
    <t>Проведение ремонтно-реставрационных работ на объекте культурного наследия федерального значения "Успенская старообрядческая церковь", расположенной по адресу: г. Нижний Новгород, ул. Пушкина 34А</t>
  </si>
  <si>
    <t>Приход старообрядческого храма во Имя Успения Пресвятыя Богородицы г. Н. Новгорода Русской православной старообрядческой церкви</t>
  </si>
  <si>
    <t>Осуществление научного руководства и авторского надзора за проведением ремонтно-реставрационных работ на объекте культурного наследия федерального значения "Успенская старообрядческая церковь", расположенной по адресу: г. Нижний Новгород, ул. Пушкина 34А</t>
  </si>
  <si>
    <t>Доработка проектно-сметной документации для проведения работ по сохранению объекта культурного наследия федерального значения "Успенская старообрядческая церковь", расположенной по адресу: г. Нижний Новгород, ул. Пушкина 34 А</t>
  </si>
  <si>
    <t>Ремонтно-реставрационные работы на объекте  культурного  наследия "Дом В.Е. Паисова" (Новосибирская область, р.п. Колывань, Революционный проспект, 43)</t>
  </si>
  <si>
    <t>Территориальный орган Федеральной службы государственной статистики по Новосибирской обл.</t>
  </si>
  <si>
    <t>Осуществление научного руководства и авторского надзора за проведением ремонтно-реставрационные работы на объекте  культурного  наследия "Дом В.Е. Паисова" (Новосибирская область, р.п. Колывань, Революционный проспект, 43)</t>
  </si>
  <si>
    <t>Проведение ремонтно-реставрационных работ на объекте культурного наследия "Здание гауптвахты, 1781-1782гг.", г. Омск, ул. Партизанская, д. 14</t>
  </si>
  <si>
    <t>Осуществление научного руководства и авторского надзора за проведением ремонтно-реставрационных работ на объекте культурного наследия "Здание гауптвахты, 1781-1782гг.", г. Омск, ул. Партизанская, д. 14</t>
  </si>
  <si>
    <t>Оренбургская область</t>
  </si>
  <si>
    <t>Выполнение ремонтно-реставрационных работ по объекту культурного наследия Смоленский храм, Оренбургская область, с. Державино</t>
  </si>
  <si>
    <t xml:space="preserve">Местная религиозня организация Православный приход  храма Смоленской иконы Божией Матери село Державино Бузулукского р-на Оренбурской обл. Бузулукской ЕРПЦ (Московский Патриархат) </t>
  </si>
  <si>
    <t>Осуществление научного руководства и авторского надзора за выполнением ремонтно-реставрационных работ по объекту культурного наследия Смоленский храм, Оренбургская область, с. Державино</t>
  </si>
  <si>
    <t>Проведение ремонтно-реставрационных работ на объекте культурного наследия федерального значения "Три корпуса Торговых рядов -XIX в. Корпус 1", г. Касимов, пл. Соборная</t>
  </si>
  <si>
    <t>Осуществление научного руководства и авторского надзора за проведением ремонтно-реставрационных работ на объекте культурного наследия федерального значения "Три корпуса Торговых рядов -XIX в. Корпус 1", г. Касимов, пл. Соборная</t>
  </si>
  <si>
    <t>Проведение ремонтно-реставрационных работ на объекте культурного наследия (памятнике истории и культуры) «Здание бывшего Коммерческого клуба» (Самарская область, г. Самара, ул. Куйбышева, д. 104)</t>
  </si>
  <si>
    <t>ФГБОУ ВО "Самарский государственный институт культуры"</t>
  </si>
  <si>
    <t>Осуществление научного руководства и авторского надзора за проведением ремонтно-реставрационных работ на объекте культурного наследия (памятнике истории и культуры) «Здание бывшего Коммерческого клуба» (Самарская область, г. Самара, ул. Куйбышева, д. 104)</t>
  </si>
  <si>
    <t>Проведение ремонтно-реставрационных работ на объекте культурного наследия (памятнике истории и культуры) «Дом, в котором в 1919 году находился штаб Южной группы Восточного фронта под командованием М.В. Фрунзе», г. Самара, ул. Фрунзе, д.114-116/ул. Льва Толстого, д.25</t>
  </si>
  <si>
    <t>Осуществление научного руководства и авторского надзора за проведением ремонтно-реставрационных работ на объекте культурного наследия (памятнике истории и культуры) «Дом, в котором в 1919 году находился штаб Южной группы Восточного фронта под командованием М.В. Фрунзе», г. Самара, ул. Фрунзе, д.114-116/ул. Льва Толстого, д.25</t>
  </si>
  <si>
    <t>Проведение ремонтно-реставрационных работ на объекте культурного наследия «Иверский женский монастырь», Самарская область, г. Самара, ул. Волжский проспект, д. 1</t>
  </si>
  <si>
    <t>Осуществление научного руководства и авторского надзора за проведением ремонтно-реставрационных работ на объекте культурного наследия «Иверский женский монастырь», Самарская область, г. Самара, ул. Волжский проспект, д. 1</t>
  </si>
  <si>
    <t xml:space="preserve">Проведение ремонтно-реставрационных работ на объекте культурного наследия "Здание Крестьянского и Дворянского банков, 1912 г., арх. Фон-Гоген А.И.",г. Самара, ул. Куйбышева, д.153 </t>
  </si>
  <si>
    <t xml:space="preserve">Осуществление научного руководства и авторского надзора за проведением  ремонтно-реставрационных работ на объекте культурного наследия "Здание Крестьянского и Дворянского банков, 1912 г., арх. Фон-Гоген А.И.",г. Самара, ул. Куйбышева, д.153 </t>
  </si>
  <si>
    <t xml:space="preserve">Проведение ремонтно-реставрационных работ на объекте культурного наследия "Церковь Михаила Архангела",г. Самара, пос. Шмидта, ул. Новогорская, д.1 </t>
  </si>
  <si>
    <t>Осуществление научного руководства и авторского надзора за проведением ремонтно-реставрационных работ на объекте культурного наследия "Церковь Михаила Архангела",г. Самара, пос. Шмидта, ул. Новогорская, д.1</t>
  </si>
  <si>
    <t>Проведение ремонтно-реставрационных работ на объекте культурного наследия федерального значения "Пугачевский мемориальный Дом-музей В.И.Чапаева", г. Пугачев, ул. Карла Маркса</t>
  </si>
  <si>
    <t>Осуществление научного руководства и авторского надзора за проведением ремонтно-реставрационных работ на объекте культурного наследия федерального значения "Пугачевский мемориальный Дом-музей В.И.Чапаева", г. Пугачев, ул. Карла Маркса</t>
  </si>
  <si>
    <t>Смоленскай область</t>
  </si>
  <si>
    <t>Проведение ремонтно-реставрационных работ на объекте культурного наследия  "Благовещенский собор", г. Гагарин, ул. Герцена, д. 7</t>
  </si>
  <si>
    <t>Осуществление научного руководства и авторского надзора за проведением ремонтно-реставрационных работ на объекте культурного наследия  "Благовещенский собор", г. Гагарин, ул. Герцена, д. 7</t>
  </si>
  <si>
    <t>Разработка проектной документации для ремонтно-реставрационных работ на объекте культурного наследия "Бывшая городская Управа", Куликово поле Тульская обл.</t>
  </si>
  <si>
    <t>ФГКУ культуры "Государственный военно-исторический и природный музей-заповедник "Куликово поле""</t>
  </si>
  <si>
    <t>Проведение ремонтно-реставрационных работ на объекте культурного наследия "Церковь Петра и Павла ансамбля Ярославской Большой мануфактуры 1744 г.", г. Ярославль, Петропавловский парк, 25а</t>
  </si>
  <si>
    <t>Осуществление научного руководства и авторского надзора за проведением ремонтно-реставрационных работ на объекте культурного наследия "Церковь Петра и Павла ансамбля Ярославской Большой мануфактуры 1744 г.", г. Ярославль, Петропавловский парк, 25а</t>
  </si>
  <si>
    <t>Проведение ремонтно-реставрационных работ на объекте культурного наследия "Успенский собор ансамбля Ростовского Кремля. XV-XVI вв.", г. Ростов</t>
  </si>
  <si>
    <t>Осуществление научного руководства и авторского надзора за проведением ремонтно-реставрационных работ на объекте культурного наследия "Успенский собор ансамбля Ростовского Кремля. XV-XVI вв.", г. Ростов</t>
  </si>
  <si>
    <t>Проведение реставрационных работ на объектах культурного наследия федерального значения «Ансамбль Зачатьевского монастыря. XVII в.. XIX вв.» (церковь Сошествия Духа Святого с больничным корпусом. 1844-1850 гг.. арх. М.Д. Быковский) (Москва) и по восстановлению фасадов монастырского келейного корпуса «Северный корпус келий, 1-ая четв. XIX в.»</t>
  </si>
  <si>
    <t>Зачатьевский женский ставропигиальный монастырь РПЦ  (Московский патриархат)</t>
  </si>
  <si>
    <t>Осуществление научного руководства и авторского надзора за проведением реставрационных работ на объектах культурного наследия федерального значения «Ансамбль Зачатьевского монастыря. XVII в.. XIX вв.» (церковь Сошествия Духа Святого с больничным корпусом. 1844-1850 гг.. арх. М.Д. Быковский) (Москва) и по восстановлению фасадов монастырского келейного корпуса «Северный корпус келий, 1-ая четв. XIX в.»</t>
  </si>
  <si>
    <t>Разработка проектной документации для проведения реставрационных работ на объекте культурного наследия Казармы лейб-гвардии Конногополка, г. Санкт- Петербург, ул. Большая Морская, д. 67, лит.А</t>
  </si>
  <si>
    <t>ФГКУ Войсковая часть 6717 войк национальной гвардии РФ</t>
  </si>
  <si>
    <t>59. Реставрация памятников истории и культуры, включенных в проект "Историческая память"</t>
  </si>
  <si>
    <t>Липецкая область</t>
  </si>
  <si>
    <t>Список проекта "Историческая память"</t>
  </si>
  <si>
    <t>ФГУК "Архангельский государственный музей деревянного злдчества и народного искуства "Малые Корелы"</t>
  </si>
  <si>
    <t>Архангельская и Холмогорская Епархия РПЦ</t>
  </si>
  <si>
    <t xml:space="preserve">Завершение проведения ремонтно-реставрационных работ на объекте культурного наследия "Сретенская церковь (деревянная)" (Архангельская область, Приморский р-н, с.Заостровье (Рикасово) </t>
  </si>
  <si>
    <t>Осуществление научного руководства и авторского надзора за проведением ремонтно-реставрационных работ на объекте культурного наследия "Сретенская церковь (деревянная)" (Архангельская область, Приморский р-н, с.Заостровье (Рикасово)</t>
  </si>
  <si>
    <t>Завершение проведения ремонтно-реставрационных работ на объекте культурного наследия "Церковь Одигитрии" (Архангельская обл., Мезенский р-н,  дер. Кимжа)</t>
  </si>
  <si>
    <t>Осуществление научного руководства и авторского надзора за проведением ремонтно-реставрационных работ на объекте культурного наследия "Церковь Одигитрии" (Архангельская обл., Мезенский р-н,  дер. Кимжа)</t>
  </si>
  <si>
    <t>Проведение работ по реставрации на объекте культурного наследия "Церковь Богоявления (деревянная), 1733 г." (Вологодская область, Вытегорский район, с. Палтога)</t>
  </si>
  <si>
    <t>Филиал Кондопожского городского краеведческого музея, приход Кондопожской церкви</t>
  </si>
  <si>
    <t>Проведение работ по реставрации и приспособлению к современному использованию объекта культурного наследия "Дом жилой Серова (1874 г.)" (Республика Карелия, Медвежьегорский р-н, д. Дудниково)</t>
  </si>
  <si>
    <t>Государственный историко-архитектурный и этнографический м/з "Кижи"</t>
  </si>
  <si>
    <t>Местная религиозная организация православный Приход храма преподобного Алексия,человека Божия</t>
  </si>
  <si>
    <t>Завершение реставрационных работ на объекте культурного наследия памятнике истории и культуры "Успенский собор (деревянный)" (Республика Карелия, Кемский район, г. Кемь, ул. Вицупа)</t>
  </si>
  <si>
    <t>Подворье Спасо-Преображенского Соловецкого ставропигиального мужского монастыря</t>
  </si>
  <si>
    <t>Осуществление научного руководства и авторского надзора за проведением реставрационных работ на объекте культурного наследия памятнике истории и культуры "Успенский собор (деревянный)" (Республика Карелия, Кемский район, г. Кемь, ул. Вицупа)</t>
  </si>
  <si>
    <t>60. Комплексный проект "Культура Русского севера", сохранение наиболее ценных памятников деревянного зодчества</t>
  </si>
  <si>
    <t>Республика Карелия</t>
  </si>
  <si>
    <t>61.  Комплексный проект "Культурное наследия Юга России"</t>
  </si>
  <si>
    <t>Проведение работ по реставрации и приспособлению к современному использованию объекта культурного наследия "Гостиница (постоялый двор) (Школа искусств № 2)", 1800 г. (Волгоградская обл., г.Волгоград, ул. Изобильная, д.10)</t>
  </si>
  <si>
    <t xml:space="preserve">ГБУК "Историко-этнографический и архитектурный музей-заповедник "Старая Сарепта" </t>
  </si>
  <si>
    <t>Проведение ремонтно-реставрационных работ на объекте культурного наследия «Комплекс ванн Островского» (г.Железноводск)</t>
  </si>
  <si>
    <t>Осуществление научного руководства и авторского надзора за проведением ремонтно-реставрационных работ на объекте культурного наследия «Комплекс ванн Островского» (г.Железноводск)</t>
  </si>
  <si>
    <t>Республика Ингушетия</t>
  </si>
  <si>
    <t>Разработка проектной документации на проведение ремонтно-реставрационных работ на объекте культурного наследия регионального значения "Башенный комплекс "Лейми" (Республика Ингушетия, Джейрахский муниципальный р-н, с. Лейми)</t>
  </si>
  <si>
    <t>ГКУ "Джейрахско-Ассинский государственный историко-архитектурный и природный музей-заповедник"</t>
  </si>
  <si>
    <t>Разработка проектной документации на проведение ремонтно-реставрационных работ на объекте культурного наследия регионального значения "Башенный комплекс "Пялинг" (Республика Ингушетия, Джейрахский муниципальный р-н, с. Пялинг)</t>
  </si>
  <si>
    <t>Разработка проектной документации на проведение ремонтно-реставрационных работ на объекте культурного наследия федерального значения "Храм Тхаба-Ерды" (Республика Ингушетия,  Джейрахский муниципальный р-н, с. Хайрах)</t>
  </si>
  <si>
    <t>62.  Реставрация памятников истории и культуры "Золотого кольца" России</t>
  </si>
  <si>
    <t>Проведение реставрационных работ на объекте культурного наследия федерального значения "Ансамбль Сретенского монастыря, XVII в." (Колокольня, 1689 г.), Владимирская область, Гороховецкий район, г. Гороховец, ул. Советская, д. 5а</t>
  </si>
  <si>
    <t>Муромская Епархия РПЦ</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</si>
  <si>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Сретенского монастыря, XVII в." (Колокольня, 1689 г.), Владимирская область, Гороховецкий район, г. Гороховец, ул. Советская, д. 5а</t>
  </si>
  <si>
    <t>Проведение реставрационных работ на объекте культурного наследия федерального значения "Ансамбль Сретенского монастыря, XVII в." (Жилые корпуса, XVII в.), Владимирская область, Гороховецкий район, г. Гороховец, ул. Советская, д. 5</t>
  </si>
  <si>
    <t xml:space="preserve">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Сретенского монастыря, XVII в." (Жилые корпуса, XVII в.), Владимирская область, Гороховецкий район, г. Гороховец, ул. Советская, д. 5 </t>
  </si>
  <si>
    <t>Проведение реставрационных работ на объекте культурного наследия федерального значения "Ансамбль Сретенского монастыря, XVII в." (Сергиевская церковь (холодная), 1689 г.), Владимирская область, Гороховецкий район, г.Гороховец, ул. Советская, д. 5б</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</si>
  <si>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Сретенского монастыря, XVII в." (Сергиевская церковь (холодная),1689 г.), Владимирская область, Гороховецкий район, г. Гороховец, ул. Советская, д. 5б</t>
  </si>
  <si>
    <t>Осуществление научного руководства и авторского надзора за проведением работ по реставрации и приспособлению к современному использованию объекта культурного наследия "Воскресенская церковь, XVII в.", Владимирская область, г. Гороховец, ул. Советская, д. 20</t>
  </si>
  <si>
    <t>Проведение реставрационных работ на объекте культурного наследия  "Воскресенская церковь, XVII в.", Владимирская область, г. Гороховец, ул. Советская, д. 20</t>
  </si>
  <si>
    <t>Осуществление научного руководства и авторского надзора за проведением реставрационных работ на объекте культурного наследия  "Воскресенская церковь, XVII в.", Владимирская область, г. Гороховец, ул. Советская, д. 20</t>
  </si>
  <si>
    <t>Проведение работ по реставрации и приспособлению к современному использованию объекта культурного наследия "Благовещенский собор и колокольня, 1700 г.", Владимирская область, Гороховецкий район, г. Гороховец, пер. Школьный, д. 2а</t>
  </si>
  <si>
    <t>Осуществление научного руководства и авторского надзора за проведением работ по реставрации и приспособлению к современному использованию объекта культурного наследия "Благовещенский собор и колокольня, 1700 г.", Владимирская область, Гороховецкий район, г. Гороховец, пер. Школьный, д. 2а</t>
  </si>
  <si>
    <t>Проведение работ по реставрации и приспособлению к современному использованию объекта культурного наследия  "Особняк Шорина, нач. XX в.", Владимирская обл., г.Гороховец, ул. Садовая, д.1</t>
  </si>
  <si>
    <t>ТУ Росимущества по Владимирской области</t>
  </si>
  <si>
    <t>Осуществление научного руководства и авторского надзора за проведением работ по реставрации и приспособлению к современному использованию объекта  культурного наследия"Особняк Шорина, нач. XX в.", Владимирская обл., г.Гороховец, ул. Садовая, д.1</t>
  </si>
  <si>
    <t>Проведение ремонтно-реставрационных работ на объектах культурного наследия "Колокольня и дом при ней (Колокольня ансамбля Кремля)", Владимирская обл., Суздаль, ул. Кремлевская, д.20.</t>
  </si>
  <si>
    <t xml:space="preserve">Государственный Владимиро-Суздальский историко-архитектурный и художественный музей-заповедник   </t>
  </si>
  <si>
    <t>Религиозная организация "Троице-Одигитриевский ставропигиальный женский монастырь Зосимова пустынь РПЦ (МП)"</t>
  </si>
  <si>
    <t>Владимирская облатсь</t>
  </si>
  <si>
    <t>Проведение работ по реставрации монументальной живописи на объекте культурного наследия "Ансамбль Кремля, XIII, XVII-XVIII вв." (Рождественский собор, 1222-1225 гг.), Владимирская область, г. Суздаль, ул. Кремлевская, д. 20</t>
  </si>
  <si>
    <t>ФБУК «Государственный Владимиро-Суздальский историко-архитектурный и художественный музей-заповедник»</t>
  </si>
  <si>
    <t>Осуществление научного руководства и авторского надзора за проведением работ по реставрации монументальной живописи на объекте культурного наследия "Ансамбль Кремля, XIII, XVII-XVIII вв." (Рождественский собор, 1222-1225 гг.), Владимирская область, г. Суздаль, ул. Кремлевская, д. 20</t>
  </si>
  <si>
    <t>Сохранение монументальной живописи  на объекте культурного наследия федерального значения "Ансамбль Спасо-Евфимиева монастыря, XVI-XIX вв.: Преображенский собор" 1567-1594 гг., (Владимирская обл., г. Суздаль, ул. Ленина)</t>
  </si>
  <si>
    <t>Осуществление научного руководства и авторского надзора за сохранением монументальной живописи на объекте культурного наследия федерального значения «Ансамбль Спасо-Евфимиева монастыря, XVI-XIX вв.: Преображенский собор» 1567-1594 гг., (Владимирская обл., г. Суздаль, ул. Ленина)</t>
  </si>
  <si>
    <t>Сохранение монументальной живописи на объекте культурного наследия "Собор Рождества Богородицы, 1490 г., 1530-1540 гг., 1794-1798 гг.; с фресками 1502 г." ансамбля Ферапонтова монастыря" (Вологодская обл., Кирилловский р-н, с. Ферапонтово)</t>
  </si>
  <si>
    <t>Осуществление научного руководства и авторского надзора за проведением работ по сохранению монументальной живописи на объекте культурного наследия "Собор Рождества Богородицы, 1490 г., 1530-1540 гг., 1794-1798 гг.; с фресками 1502 г." ансамбля Ферапонтова монастыря" (Вологодская обл., Кирилловский р-н, с. Ферапонтово)</t>
  </si>
  <si>
    <t>ГБУК  Ленинградской области "Староладожский историко-архитектурный и археологический музей – заповедник"</t>
  </si>
  <si>
    <t>Выполнение работ по воссозданию монументальной живописи храма во имя Спаса Нерукотворного Образа (Всемилостивого Спаса) по адресу: Московская область, Сергиево-Посадский район, с. Гагино</t>
  </si>
  <si>
    <t>Приход Казанского храма</t>
  </si>
  <si>
    <t>Осуществление авторского надзора за выполнением работ по воссозданию монументальной живописи храма во имя Спаса Нерукотворного Образа (Всемилостивого Спаса) по адресу: Московская область, Сергиево-Посадский район, с. Гагино</t>
  </si>
  <si>
    <t>Сохранение монументальной живописи на объекте культурного наследия «Нузальская часовня» (Республика Северная Осетия - Алания, Алагирский район, с. Нузал)</t>
  </si>
  <si>
    <t xml:space="preserve">Осуществление научного руководства и авторского надзора за сохранением монументальной живописи на объекте культурного наследия «Нузальская часовня. XII в.» (Республика Северная Осетия - Алания, Алагирский район, с. Нузал) </t>
  </si>
  <si>
    <t>63.  Сохранение монументальной живописи на объектах культурного наследия (памятниках истории и культуры) народов Российской Федерации</t>
  </si>
  <si>
    <t>Республика Северная Осетия-Алания</t>
  </si>
  <si>
    <t xml:space="preserve">Разработке новой редакции «Методических рекомендаций по определению стоимости научно-исследовательских, изыскательских и проектных работ по сохранению объектов культурного наследия (памятников истории и культуры) народов Российской Федерации» </t>
  </si>
  <si>
    <t xml:space="preserve">Разработка проектов национальных стандартов "Сохранение объектов культурного наследия. Положение о главном архитекторе проектов", "Сохранение объектов культурного наследия. Положение о главном инженере проектов", "Сохранение объектов культурного наследия. Положение о производителе работ", "Сохранение объектов культурного наследия. Положение о порядке производства и приемки работ по сохранению объектов культурного наследия" </t>
  </si>
  <si>
    <t>III.2. Поддержка молодых дарований</t>
  </si>
  <si>
    <t>18-000243</t>
  </si>
  <si>
    <t>18-000242</t>
  </si>
  <si>
    <t>18-00241</t>
  </si>
  <si>
    <t>18-000244</t>
  </si>
  <si>
    <t>Ремонтно-реставрационные работы по объекту культурного наследия федерального значения "Ансамбль Кирилло-Белозерского монастыря, XV-XVII в.в.. Белозерская башня (1667-1669 гг.) ансамбля Кирилло-Белозерского монастыря. Вологодская область, г. Кириллов, Кирилло-Белозерский музей-заповедник *</t>
  </si>
  <si>
    <t>Ведение научного руководства и авторского надзора при выполнении ремонтно-реставрационных работ по объекту культурного наследия федерального значения "Ансамбль Кирилло-Белозерского монастыря, XV-XVII в.в.. Белозерская башня (1667-1669 гг.) ансамбля Кирилло-Белозерского монастыря." Вологодская область, г. Кириллов, Кирилло-Белозерский музей-заповедник</t>
  </si>
  <si>
    <t xml:space="preserve">Ремонтно-реставрационные работы по объекту культурного наследия федерального значения "Ансамбль Кирилло-Белозерского монастыря, XV-XVII в.в. Косая башня." Вологодская область, г. Кириллов, Кирилло-Белозерский музей-заповедник </t>
  </si>
  <si>
    <t>Ведение научного руководства и авторского надзора при выполнении ремонтно-реставрационных работ по объекту культурного наследия федерального значения "Ансамбль Кирилло-Белозерского монастыря, XV-XVII в.в.Косая башня." Вологодская область, г. Кириллов, Кирилло-Белозерский музей-заповедник *</t>
  </si>
  <si>
    <t>Завершение ремонтно-реставрационных работ по объекту: Проведение ремонтно-реставрационных работ по сохранению объекта культурного наследия Ансамбль Кирилло-Белозерского монастыря, XV-XVII вв. Жилые кельи с чуланами (тюрьма), Троицкие ворота (1663-1667 гг.) (Вологодская область, Кирилловский район, г. Кириллов) *</t>
  </si>
  <si>
    <t>Проведение ремонтно-реставрационных работ по сохранению объекта культурного наследия Ансамбль Кирилло-Белозерского монастыря, XV-XVII вв. Церковь Архангела Гавриила (1531-1534 гг.) (Вологодская область, Кирилловский район, г. Кириллов) *</t>
  </si>
  <si>
    <t>Ведение научного руководства и авторского надзора при проведении ремонтно-реставрационных работ по сохранению объекта культурного наследия Ансамбль Кирилло-Белозерского монастыря, XV-XVII вв. Церковь Архангела Гавриила (1531-1534 гг.) (Вологодская область, Кирилловский район, г. Кириллов)</t>
  </si>
  <si>
    <t>Проведение ремонтно-реставрационных работ по сохранению объекта культурного наследия Ансамбль Кирилло-Белозерского монастыря, XV-XVII вв. Вологодская башня (1656 г.) (Вологодская область, Кирилловский район, г. Кириллов) *</t>
  </si>
  <si>
    <t>Ведение научного руководства и авторского надзора при проведении ремонтно-реставрационных работ по сохранению объекта культурного наследия Ансамбль Кирилло-Белозерского монастыря, XV-XVII вв. Вологодская башня (1656 г.) (Вологодская область, Кирилловский район, г. Кириллов)</t>
  </si>
  <si>
    <t>Проведение ремонтно-реставрационных работ по сохранению объекта культурного наследия Ансамбль Кирилло-Белозерского монастыря, XV-XVII вв. Московская башня (Вологодская область, Кирилловский район, г. Кириллов *</t>
  </si>
  <si>
    <t>Ведение научного руководства и авторского надзора при проведении ремонтно-реставрационных работ по сохранению объекта культурного наследия Ансамбль Кирилло-Белозерского монастыря, XV-XVII вв. Московская башня (Вологодская область, Кирилловский район, г. Кириллов)</t>
  </si>
  <si>
    <t>Ведение научного руководства и авторского надзора при проведении  ремонтно-реставрационных работ по приспособлению объекта "Казенный корпус (первая половина XIX в.) ансамбля Горицкого монастыря." (Вологодская область, Кирилловский район, с. Горицы)</t>
  </si>
  <si>
    <t>Завершение проведения ремонтно-реставрационных работ на объекте культурного наследия "Церковь Тихвинской иконы Божией Матери с Прицерковным садом в селе Путилово" (Ленинградская область, Кировский р-н, Путиловское с.п., Путилово, ул. Игнашкиных, 17а)</t>
  </si>
  <si>
    <t xml:space="preserve">Ведение научного руководства и авторского надзора при завершении проведения ремонтно-реставрационных работ на объекте культурного наследия "Церковь Тихвинской иконы Божией Матери с Прицерковным садом в селе Путилово" (Ленинградская область, Кировский р-н, Путиловское с.п., Путилово, ул. Игнашкиных, 17а) </t>
  </si>
  <si>
    <t>Проведение реставрационных работ на объекте культурного наследия "Церковь Тихвинской иконы Божией Матери с Прицерковным садом в селе Путилово", Ленинградская область, Кировский район, Путиловское сельское поселение, Путилово, ул. Игнашкиных, 17а</t>
  </si>
  <si>
    <t>Осуществление научного руководства и авторского надзора за проведением ремонтно-реставрационных работ на объекте культурного наследия "Церковь Тихвинской иконы Божией Матери с Прицерковным садом в селе Путилово", Ленинградская обл., Кировский р-н, Путиловское с.п., Путилово, ул. Игнашкиных, 17а</t>
  </si>
  <si>
    <t>Ведение научного руководства и авторского надзора при проведении реставрационных работ по сохранению объекта культурного наследия федерального значения "Комплекс крепостных построек и сооружений на острове. Бастион южный" (Ленинградская область г. Выборг)</t>
  </si>
  <si>
    <t xml:space="preserve">Завершение реставрационных работ на объекте культурного наследия "Часовая башня, XV-XVII вв.", Ленинградская область, Выборгский р-н, г. Выборг, ул. Крепостная д. 5б </t>
  </si>
  <si>
    <t>Ведение научного руководства и авторского надзора при проведении завершения реставрационных работ на объекте культурного наследия "Часовая башня, XV-XVII вв.", Ленинградская область, Выборгский р-н, г. Выборг, ул. Крепостная д. 5б </t>
  </si>
  <si>
    <t xml:space="preserve">Завершение реставрационных работ на объекте культурного наследия "Башня Ратуши, XV-XVII вв.", Ленинградская область, Выборгский р-н, г. Выборг, ул. Выборгская д.13а </t>
  </si>
  <si>
    <t>Ведение научного руководства и авторского надзора при проведении завершения реставрационных работ на объекте культурного наследия "Башня Ратуши, XV-XVII вв.", Ленинградская область, Выборгский р-н, г. Выборг, ул. Выборгская д.13а </t>
  </si>
  <si>
    <t xml:space="preserve">Проведение научного руководства и авторского надзора при проведении реставрационных работ по сохранению окн федерального значения «Комплекс крепостных построек и сооружений на острове. «Крепостной вал с элементами бруствера и валганга (Ленинградская область, г.Выборг) </t>
  </si>
  <si>
    <t>Завершение реставрационных работ по фасадам и кровле, выполнение сопутствующих работ на объекте культурного наследия "Комплекс крепостных построек и сооружений на острове, XIII-XIX вв." (Башня Олафа, 1561-1564 гг.), Ленинградская область, Выборгский р-н, г. Выборг, остров Замковый, д. 1, литер Б</t>
  </si>
  <si>
    <t>Ведение научного руководства и авторского надзора при проведении завершения реставрационных работ по фасадам и кровле, выполнение сопутствующих работ на объекте культурного наследия "Комплекс крепостных построек и сооружений на острове, XIII-XIX вв." (Башня Олафа, 1561-1564 гг.), Ленинградская область, Выборгский р-н, г. Выборг, остров Замковый, д. 1, литер Б </t>
  </si>
  <si>
    <t>Проведение реставрационных работ на объекте культурного наследия регионального значения "Дом губернатора", XIX в., г. Псков, Октябрьский проспект, д.7-а</t>
  </si>
  <si>
    <t>Ведение научного руководства и авторского надзора при проведении реставрационных работ на объекте культурного наследия регионального значения "Дом губернатора", XIX в., г. Псков, Октябрьский проспект, д.7-а</t>
  </si>
  <si>
    <t>Разработка научно-проектной документации для первоочередных ремонтно-реставрационных работ на объекте культурного наследия федерального значения "Комплекс крепостных сооружений Окольного города" XV-XVI вв. (Псковская область, г. Псков)</t>
  </si>
  <si>
    <t>Проведение ремонтно-реставрационных работ на объекте культурного наследия федерального значения «Усадьба Корвин-Круковских», XIXв. (Псковская область, Великолукский район, д. Полибино) *</t>
  </si>
  <si>
    <t>Ведение научного руководства и авторского надзора при проведении ремонтно-реставрационных работ на объекте культурного наследия федерального значения «Усадьба Корвин-Круковских», XIXв. (Псковская область, Великолукский район, д. Полибино) *</t>
  </si>
  <si>
    <t xml:space="preserve">Проведение ремонтно-реставрационных работ на объекте "Церковь Вознесения" (Псковская область, дер.Бельское устье) </t>
  </si>
  <si>
    <t xml:space="preserve">Ведение научного руководства и авторского надзора при проведении ремонтно-реставрационных работ на объекте "Церковь Вознесения" (Псковская область, дер. Бельское устье) </t>
  </si>
  <si>
    <t>Разработка научно-проектной документации для проведения ремонтно-реставрационных работ на объекте культурного наследия "Церковь успения Пресвятой Богородицы в с. Мелетово с фресковой живописью 1460 гг." (Псковская область, Псковский р-н, Карамышевская волость, с. Мелетово)</t>
  </si>
  <si>
    <t>Завершение проведения ремонтно-реставрационных  работ на объекте культурного наследия федерального значения «Земляная крепость», построенная по приказу Петра Ι в 1704 -1708 гг. Великие Луки, левый берег реки Ловать, к югу от улицы Розы Люксембург</t>
  </si>
  <si>
    <t>Осуществление научного руководства и авторского надзора за проведением  ремонтно-реставрационных  работ на объекте культурного наследия федерального значения «Земляная крепость», построенная по приказу Петра Ι в 1704 -1708 гг. Великие Луки, левый берег реки Ловать, к югу от улицы Розы Люксембург</t>
  </si>
  <si>
    <t>Храм Казанской Божьей Матери Воскресенского Новодевичий монастырь (г.Санкт- Петербург, Московский проспект, 100)</t>
  </si>
  <si>
    <t>Авторский надзор и научное руководство по объекту:Храм Казанской Божьей Матери  Воскресенского Новодевичий монастырь (г.Санкт- Петербург, Московский проспект, 100)</t>
  </si>
  <si>
    <t xml:space="preserve">Выполнение ремонтно-реставрационных работ по сохранению объекта культурного наследия "Воскресенский Новодевичий монастырь (Церковь Казанской иконы Божией Матери)", г. Санкт-Петербург, Московский проспект, д. 100, литер С (продолжение работ) </t>
  </si>
  <si>
    <t>Авторский надзор и научное руководство. Выполнение ремонтно-реставрационных работ по обеспечению сохранности объекта культурного наследия "Воскресенского Новодевичий монастырь  (Церковь Казанской иконы Божией Матери)", г. Санкт-Петербург, Московский проспект, д. 100, литер С (продолжение работ)</t>
  </si>
  <si>
    <t>Ведение научного руководства и авторского надзора при проведении ремонтно-реставрационных работ на объекте культурного наследия "Ограда с воротами", входящего в состав объекта культурного наследия "Екатерининский дворец (Большой)" (Санкт-Петербург, г.Пушкин, Екатерининский парк ул.Садовая д.б/н, литера АЦ)</t>
  </si>
  <si>
    <t xml:space="preserve">Разработка проектной документации для проведения ремонтно-реставрационных работ на объекте "Здание училища и Совета реформаторских церквей" (Санкт- Петербург, пер. Матвеева, д. 1а, лит. А) </t>
  </si>
  <si>
    <t>Авторский надзор и научное руководство при проведении ремонтно-реставрационных работ ФГБУК "Российский этнографический музей" Главный корпус Этнографического отдела Русского музея. Помещения №66, 67, 97, 98, 99, "Кинолекторий"</t>
  </si>
  <si>
    <t>Проведение ремонтно-реставрационных работ ФГБУК "Российский этнографический музей" Флигель служебный восточный Михайловского дворца. Помещение №1 по лестнице №1 "Канцелярия"</t>
  </si>
  <si>
    <t>Авторский надзор и научное руководство при проведении ремонтно-реставрационных работ ФГБУК "Российский этнографический музей" Флигель служебный восточный Михайловского дворца. Помещение №1 по лестнице №1 "Канцелярия"</t>
  </si>
  <si>
    <t>Разработка проектной документации для проведения реставрации на объекте культурного наследия федерального значения "Дворец Великого князя Михаила Павловича (Русский музей Императора Александра III) Корпус Этнографического отдела Русского музея (Этнографический музей)".  Помещения Большого зала "Поволжье"</t>
  </si>
  <si>
    <t>Разработка проектной документации для проведения реставрации на объекте культурного наследия федерального значения "Дворец Великого князя Михаила Павловича (Русский музей Императора Александра III) Корпус Этнографического отдела Русского музея (Этнографический музей)". Помещеия №13,16,21,35 (главный корпус, первый этаж). Залы "Русские"</t>
  </si>
  <si>
    <t>Проведение ремонтно-реставрационных работ на объекте культурного наследия федерального значения "Главное здание, 1764 - 1771 гг., 1776 - 1788 гг., арх. Валлен - лит. Ц Деламот Ж.-Б., арх. Кокоринов А.Ф., ск. Прокофьев И.П., 1817 - 1837 гг., арх. Михайлов А.А. 2-й, арх. Тон К.А., 2-я пол. XIX - нач. XX вв., арх. Бенуа Л.Н., арх. Резанов А.И., арх. Щуко В.А., арх. Эппингер Ф.И." в составе объекта культурного наследия федерального значения "академия художеств". (Санкт- Петербург, Университетская наб., д. 17, лит. Ц)</t>
  </si>
  <si>
    <t>Ведение научного руководства и авторского надзора при проведении ремонтно-реставрационных работ на объекте культурного наследия федерального значения "Главное здание, 1764 - 1771 гг., 1776 - 1788 гг., арх. Валлен - лит. Ц Деламот Ж.-Б., арх. Кокоринов А.Ф., ск. Прокофьев И.П., 1817 - 1837 гг., арх. Михайлов А.А. 2-й, арх. Тон К.А., 2-я пол. XIX - нач. XX вв., арх. Бенуа Л.Н., арх. Резанов А.И., арх. Щуко В.А., арх. Эппингер Ф.И.", входящего в состав объекта культурного наследия федерального значения "Академия художеств"(Санкт- Петербург, Университетская наб., д. 17, лит. Ц)</t>
  </si>
  <si>
    <t xml:space="preserve">Завершение разработки проектной документации для реставрации объекта культурного наследия «Комплекс сооружений XVII в.: Преображенский собор» (с.Холмогоры Архангельской области) 
</t>
  </si>
  <si>
    <t xml:space="preserve">Проведение работ по сохранению объектов Соловецкого монастыря. Ремонтно-реставрационные работы на объекте культурного наследия федерального значения "Настоятельский корпус, конец XVI-XIX век" </t>
  </si>
  <si>
    <t>Проведение авторского надзора и научного руководства при проведении реставрационных работ с приспособлением объекта к современному использованию. Жилые кельи с чуланами (тюрьма). Троицкие ворота (1663-1667 гг.) (Вологодская область, г. Кириллов)</t>
  </si>
  <si>
    <t>Разработка проектной документации для реставрации объекта "Усыпальница Симоновых Ансамбля Кирилло-Белозерского монастыря, XV-XVII вв." (Вологодская обл., г.Кириллов, Кирилло-Белозерский монастырь) *</t>
  </si>
  <si>
    <t xml:space="preserve">Ведение научного руководства и авторского надзора при проведении реставрационных работ на объекте культурного наследия "Замок Бранденбург 1266 г." (Калининградская обл., Гурьевский р-н, пос. Ушаково, ул. Победы, 1-а) </t>
  </si>
  <si>
    <t>Проведение реставрационных работ на объекте культурного наследия "Воскресенский Собор" (Ленинградская обл., г.Луга, пр.Кирова, 54) *</t>
  </si>
  <si>
    <t>Проведение ремонтно-реставрационных работ на объекте "Церковь св. Илии Пророка на Славе 1455 г." (Новгородская область, г. Великий Новгород, ул. Знаменская, д. 4)</t>
  </si>
  <si>
    <t>Ведение научного руководства и авторского надзора при проведении ремонтно-реставрационных работ на объекте "Церковь св. Илии Пророка на Славе 1455 г." (Новгородская область, г. Великий Новгород, ул. Знаменская, д. 4)</t>
  </si>
  <si>
    <t>Ведение научного руководства и авторского надзора при Проведение ремонтно-реставрационных работ на объекте культурного наследия «Церковь Димитрия Солунского, XVв.» (Новгородская обл., Великий Новгород, ул. Большая Московская, 42)</t>
  </si>
  <si>
    <t>Проведение ремонтно-реставрационных работ на объекте культурного наследия «Юрьев монастырь» XII-XVIIIвв; (Новгородская область, Великий Новгород, Юрьевское шоссе,10)</t>
  </si>
  <si>
    <t>Ведение научного руководства и авторского надзора при проведении ремонтно-реставрационных работ на объекте культурного наследия «Юрьев монастырь» XII-XVIIIвв; (Новгородская область, Великий Новгород, Юрьевское шоссе,10)</t>
  </si>
  <si>
    <t>Разработка научно- проектной документации документации на проведение работ по сохранению и приспособлению к современному использованию объекта культурного наследия федерального значения «Стены» XII-XIXвв., входящего в состав объекта культурного наследия федерального значения «Ансамбль Кремля», XII-XIXвв., г. Псков, Кремль</t>
  </si>
  <si>
    <t>Разработка проектной документации на проведение реставрационных работ на объекте "Храм святых Косьмы и Дамиана с Примостья" (г.Псков, ул.Л.Поземского, 7)</t>
  </si>
  <si>
    <t xml:space="preserve">Проведение ремонтно-реставрационных работ на объекте культурного наследия "Храм Успения Пресвятой Богородицы Успенского Подворья Введенского мужского монастыря Оптина пустынь" (Санкт-Петербург, наб. Лейтенанта Шмидта, 27/2) *
</t>
  </si>
  <si>
    <t>Ведение научного руководства и авторского надзора Проведение ремонтно-реставрационных работ на объекте культурного наследия "Храм Успения Пресвятой Богородицы Успенского Подворья Введенского мужского монастыря Оптина пустынь" (Санкт-Петербург, наб. Лейтенанта Шмидта, 27/2) *</t>
  </si>
  <si>
    <t>Проведение работ по реставрации на объекте культурного наследия "Троицкая церковь" (Архангельская обл., г. Северодвинск, с. Нёнокса, ул. Первомайская, д.38а)</t>
  </si>
  <si>
    <t>Ведение научного руководства и авторского надзора при проведении ремонтно-реставрационных работ на объекте культурного наследия "Троицкая церковь" (Архангельская обл., г. Северодвинск, с. Нёнокса, ул. Первомайская, д.38а)</t>
  </si>
  <si>
    <t>Проведение реставрационных работ на объекте культурного наследия: "Комплекс деревянных церквей: Колокольня" (дер. Пияла Онежского района Архангельской области)</t>
  </si>
  <si>
    <t xml:space="preserve">Ведение научного руководства и авторского надзора при проведении реставрационных работ на объекте культурного наследия: "Комплекс деревянных церквей: Колокольня" (дер. Пияла Онежского района Архангельской области) </t>
  </si>
  <si>
    <t xml:space="preserve">Завершение разработки проектной документации на объекте культурного наследия «Георгиевская церковь (деревянная)» (дер. Придворные места (с.Пермогорье) Красноборского района Архангельской области) </t>
  </si>
  <si>
    <t>Завершение проведения ремонтно-реставрационных работ на объекте культурного наследия "Сретенская церковь (деревянная)" (Архангельская область, Приморский р-н, с.Заостровье (Рикасово)</t>
  </si>
  <si>
    <t>Ведение научного руководства и авторского надзора при завершении проведения ремонтно-реставрационных работ на объекте культурного наследия "Сретенская церковь (деревянная)" (Архангельская область, Приморский р-н, с.Заостровье (Рикасово)</t>
  </si>
  <si>
    <t>Ведение научного руководства и авторского надзора при проведении работ по реставрации на объекте культурного наследия "Церковь Богоявления (деревянная), 1733 г." (Вологодская область, Вытегорский район, с. Палтога)</t>
  </si>
  <si>
    <t>Разработка проектной документации по сохранению объекта культурного наследия "Церковь Александра Свирского (деревянная)", 1769 г. (Республика Карелия, Медвежьегорский р-н, д. Космозеро)</t>
  </si>
  <si>
    <t xml:space="preserve">Завершение ремонтно-реставрационных работ на объекте культурного наследия "Варваринская церковь (деревянная), 1656 г." (д. Яндомозеро Медвежьегорский район Республика Карелия) 
</t>
  </si>
  <si>
    <t>Проведение авторского надзора и научного руководства при завершении ремонтно-реставрационных работ на объекте культурного наследия "Варваринская церковь (деревянная), 1656 г." (д. Яндомозеро Медвежьегорский район Республика Карелия)</t>
  </si>
  <si>
    <t xml:space="preserve">Разработка проектной документации по сохранению объекта культурного наследия "Церковь Николая Чудотворца (деревянная), 1602 г." (Республика Карелия, Беломорский район, близ д.Ушково, Троицкий остров на озере Муезеро) </t>
  </si>
  <si>
    <t>Ведение научного руководства и авторского надзора при проведении работ по реставрации и приспособлению к современному использованию объекта культурного наследия "Дом жилой Серова (1874 г.)" (Республика Карелия, Медвежьегорский р-н, д. Дудниково)</t>
  </si>
  <si>
    <t xml:space="preserve">Проведение работ по реставрации и приспособлению к современному использованию объекта культурного наследия "Дом Мошниковой" (Республика Карелия, Медвежьегорский муниципальный район, о. Кижи, д. Ямка) </t>
  </si>
  <si>
    <t xml:space="preserve">Проведение авторского надзора и научного руководства при проведении работ по реставрации и приспособлению к современному использованию объекта культурного наследия "Дом Мошниковой" (Республика Карелия, Медвежьегорский муниципальный район, о. Кижи, д. Ямка) </t>
  </si>
  <si>
    <t xml:space="preserve">Сохранение монументальной живописи на объекте культурного наследия "Успенский собор (1497 г.) с северной папертью (конец XVI в.) и западной пристройкой (1791 г.)" ансамбля Кирилло-Белозерского монастыря (Вологодская обл., г. Кириллов) </t>
  </si>
  <si>
    <t>Проведение авторского надзора и научного руководства при выполнении работ по сохранению монументальной живописи на объекте культурного наследия "Успенский собор (1497 г.) с северной папертью (конец XVI в.) и западной пристройкой (1791 г.)" ансамбля Кирилло-Белозерского монастыря (Вологодская обл., г. Кириллов)</t>
  </si>
  <si>
    <t>Сохранение монументальной живописи на объекте культурного наследия «Церковь Георгия, XII в.» (Ленинградская обл., Волховский р-н, с. Старая Ладога, пр. Волховский, 39)</t>
  </si>
  <si>
    <t>Ведение научного руководства и авторского надзора при сохранении монументальной живописи на объекте культурного наследия «Церковь Георгия, XII в.» (Ленинградская обл., Волховский р-н, с. Старая Ладога, пр. Волховский, 39)</t>
  </si>
  <si>
    <t>Сохранение монументальной живописи на объекте культурного наследия "Спасо-Преображенский собор" Мирожского монастыря (Псковская область, г. Псков, Мирожская наб., д. 3) *</t>
  </si>
  <si>
    <t xml:space="preserve">Ведение научного руководства и авторского надзора при производстве работ по сохранению монументальной живописи на объекте культурного наследия "Спасо-Преображенский собор" Мирожского монастыря (Псковская область, г. Псков, Мирожская наб., д. 3) </t>
  </si>
  <si>
    <t xml:space="preserve">Сохранение монументальной живописи на объекте культурного наследия "Церковь успения Пресвятой Богородицы в с. Мелетово с фресковой живописью 1460 гг." (Псковская область, Псковский р-н, Карамышевская волость, с. Мелетово) </t>
  </si>
  <si>
    <t xml:space="preserve">Ведение научного руководства и авторского надзора при выполнении работ по сохранению монументальной живописи на объекте культурного наследия "Церковь успения Пресвятой Богородицы в с. Мелетово с фресковой живописью 1460 гг." (Псковская область, Псковский р-н, Карамышевская волость, с. Мелетово) </t>
  </si>
  <si>
    <t>Проведение реставрационных и консервативных работ музейной коллекции фрагментов фресок XIV в.. снятых во время археологических раскопок со стен храмов Довмонтова города в Пскове (Псковская область, г. Псков, Кремль)</t>
  </si>
  <si>
    <t xml:space="preserve">Ведение научного руководства и авторского надзора при проведении реставрационных и консервативных работ музейной коллекции фрагментов фресок XIV в.. снятых во время археологических раскопок со стен храмов Довмонтова города в Пскове (Псковская область, г. Псков, Кремль) </t>
  </si>
  <si>
    <t>Проведение реставрационных работ на объекте культурного наследия федерального значения "Скульптура "Родина-мать зовет! "(главный монумент)", Волгоградская область, г. Волгоград, Мамаев курган</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</si>
  <si>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"Скульптура "Родина-мать зовет! "(главный монумент)", Волгоградская область, г. Волгоград, Мамаев курган</t>
  </si>
  <si>
    <t>Проведение ремонтно-реставрационных/противоаварийных работ на объекте культурного наследия "Здание Духовного братства. 1912-1916 гг.. Чернышов Л.А." (г. Красноярск. пр. Мира. 98)</t>
  </si>
  <si>
    <t xml:space="preserve">Осуществление научного руководства и авторского надзора за проведением ремонтно-реставрационных/ противоаварийных работ на объекте культурного наследия "Здание Духовного братства. 1912-1916 гг.. Чернышов Л.А." (г. Красноярск. пр. Мира. 98) </t>
  </si>
  <si>
    <t>Проведение реставрационных работ и работ по приспособлению к современному использованию объектов культурного наследия федерального значения, входящих в состав "Ансамбля усадьбы "Архангельское", XVII-начало XX века (Московская обл., Красногорский район, пос. Архангельское)</t>
  </si>
  <si>
    <t>Разработка проектной документации для реставрации объекта культурного наследия "Усадьба Абрамцево, XVIII - XIX вв.: Баня - теремок" (Московская область, Сергиево-Посадский р-н, г.п. Хотьково, с. Абрамцево, ул. Музейная, д. 1)</t>
  </si>
  <si>
    <t>Проведение реставрационных работ на объекте культурного наследия "Знаменская церковь, 1802 г." в Московская область, Рузский район, дер. Комлево</t>
  </si>
  <si>
    <t>Осуществление научного руководства и авторского надзора за проведением реставрационных работ на объекте культурного наследия «Знаменская церковь, 1802 г.» в Московская обл., Рузский р-н, дер. Комлево</t>
  </si>
  <si>
    <t>Разработка проектной документации на проведение  реставрационных работ на объекте культурного наследия "Церковь Святой Троицы, 1805-1826 гг". (Московская область, Дмитровский район, д. Ольявидово)</t>
  </si>
  <si>
    <t>Проведение работ по реставрации и приспособлению к современному использованию объекта культурного наследия "Усадьба Тургенева Ивана Сергеевича", 1796 – 1809 гг. (Орловская область, Мценский район, Спасское-Лутовиновское сельское поселение, с. Спасское – Лутовиново, ул. Музейная, 3)</t>
  </si>
  <si>
    <t>Осуществление научного руководства и авторского надзора за проведением работ по реставрации и приспособлению к современному использованию объекта культурного наследия "Усадьба Тургенева Ивана Сергеевича", 1796 – 1809 гг. (Орловская область, Мценский район, Спасское-Лутовиновское сельское поселение, с. Спасское – Лутовиново, ул. Музейная, 3)</t>
  </si>
  <si>
    <t>Разработка проектной документации на проведение ремонтно-реставрационных работ на объекте культурного наследия «Здание, в котором учились в 1860-1864 гг. физиолог Павлов Иван Петрович и в 1933-1936 гг. Герой Советского Союза Н.В. Стройков» (Рязанская обл. г. Рязань, ул. Соборная 5-7)</t>
  </si>
  <si>
    <t>Разработка методики проведения проектных и ремонтно-реставрационных работ для сохранения объекта культурного наследия федерального значения "Крепостные стены и башни", XVI-XVIII вв., (г. Смоленск)</t>
  </si>
  <si>
    <t>Проведение работ по реставрации и приспособлению к современному использованию объекта культурного наследия "Усадьба Тенишевой: Церковь Спаса" (Смоленская обл., Смоленский р-н, дер. Фленово, ул. Музейная)</t>
  </si>
  <si>
    <t>Осуществление научного руководства и авторского надзора за проведением работ по реставрации и приспособлению к современному использованию объекта культурного наследия "Усадьба Тенишевой: Церковь Спаса" (Смоленская обл., Смоленский р-н, дер. Фленово, ул. Музейная)</t>
  </si>
  <si>
    <t>РВИО</t>
  </si>
  <si>
    <t>Разработка проектной документации на проведение ремонтно-реставрационных работ с приспособлением к современному использованию объекта: "Дом жилой" кон XIX в., по адресу: Тульская область, г. Тула, ул. Металлистов, д. 8, лит. А,А1,А2,А3,А4,Б)</t>
  </si>
  <si>
    <t>Разработка проектной документации на проведение ремонтно-реставрационных работ с приспособлением к современному использованию объекта культурного наследия: "Административно-производственное здание пряничной торговли, нач. XIX в." (Тульская область, г. Тула, ул. Металлистов, д.10, лит. А, А1, А2, З5, З6)</t>
  </si>
  <si>
    <t xml:space="preserve">Разработка проектной документации на проведение ремонтно-реставрационных работ с приспособлением  к современному использованию объекта культурного наследия регионального значения «Дом Кучина Е.Х.», посл. четв. XIXв.» для создания многофункционального здания по адресу: (г. Тула, ул. Металлистов, д.25) </t>
  </si>
  <si>
    <t>Разработка научно-проектной документации для реставрации с приспособлением под современное использование ОКН регионального значения «Склады Крохоняткиных. 1890-е гг.» (г.Ярославль, ул.Андропова, 3/11)</t>
  </si>
  <si>
    <t>Разработка проектно-сметной документации для ОКН регионального значения «Богадельня московского дворянства им. С.Д. Нечаева с храмом св. первомученика Стефана. 1901-1906 гг.. архитектор Р.И. Клейн» (Москва,  ул. Шаболовка, д. 33)</t>
  </si>
  <si>
    <t>Осуществление научного руководства и авторского надзора за проведением ремонтно-реставрационных работ на объекте культурного наследия федерального значения "Церковь Воскресения в Кадашах, 1687 г., арх. С. Турчанинов. Колокольня, 1695 г."</t>
  </si>
  <si>
    <t>Проведение ремонтно-реставрационных работ на объектах культурного наследия "Концертный зал им.П.И.Чайковского Московской государственной филармонии",  г. Москва, ул.Тверская, д.31/4, стр.1</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</si>
  <si>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"Собор Успения", 1688-1694 гг., "Ансамбля Иосифо-Волоколамского монастыря", XVI-XVII вв., Московская область, Волоколамский район, сельское поселение Теряевское, с. Теряево, ул. Детгородковская, д.39</t>
  </si>
  <si>
    <t>Осуществление научного руководства и авторского надзора за проведением реставрационных работ на объекте культурного наследия федерального значения «Ансамбль Новодевичьего монастыря» (Колокольня, 1686-1688 гг.), г. Москва, Новодевичий проезд, д.1</t>
  </si>
  <si>
    <t>Проведение реставрационных работ на объекте культурного наследия памятнике истории и культуры федерального значения "Успенский собор (деревянный), 1714 г.", Республика Карелия, Кемский район, г. Кемь, ул. Вицупа</t>
  </si>
  <si>
    <t>Осуществление научного руководства и авторского надзора за проведением реставрационных работ на объекте культурного наследия памятнике истории и культуры федерального значения «Успенский собор (деревянный), 1714 г.», Республика Карелия, Кемский район, г. Кемь, ул. Вицупа</t>
  </si>
  <si>
    <t>Осуществление научного руководства и авторского надзора за проведением работ по реставрации и приспособлению к современному использованию объекта культурного наследия "Гостиница (постоялый двор) (Школа искусств № 2)", 1800 г. (Волгоградская область, г.Волгоград, ул. Изобильная, д.10)</t>
  </si>
  <si>
    <t>Осуществление научного руководства и авторского надзора за проведением  ремонтно-реставрационных работ на объекте культурного наследия "Колокольня и дом при ней (Колокольня ансамбля Кремля)", Владимирская обл., Суздаль, ул. Кремлевская, д.20</t>
  </si>
  <si>
    <t>Проведение работ по реставрации и приспособлению к современному использованию объекта  культурного наследия "Воскресенская церковь, XVII в.", Владимирская область, г. Гороховец, ул. Советская, д. 20</t>
  </si>
  <si>
    <t>Разработка проектной документации на проведение ремонтно-реставрационных работ на объекте культурного наследия "Монастырь Зосимова пустынь: Колокольня, 1910-е гг., Дом с мезонином, нач. XX в., Корпус хозяйственный, нач. XX в., Корпуса келейные (два) нач. XX в.; Дом притча с пристройкой, нач. XX в." (Москва, п. Новофедоровское, пос. Зосимова Пустынь)</t>
  </si>
  <si>
    <t>Проведение ремонтно-реставрационных работ на объектах культурного наследия "Монастырь Зосимова пустынь: Колокольня, Дом с мезонином, Корпус хозяйственный, Корпуса келейные (два); Дом притча с пристройкой" (Москва, п. Новофедоровское, пос. Зосимова Пустынь)</t>
  </si>
  <si>
    <t>Осуществление научного руководства и авторского надзора за проведением ремонтно-реставрационных работ на объектах культурного наследия "Монастырь Зосимова пустынь: Колокольня, Дом с мезонином, Корпус хозяйственный, Корпуса келейные (два); Дом притча с пристройкой" (Москва, п. Новофедоровское, пос. Зосимова Пустынь)</t>
  </si>
  <si>
    <t>Новые мероприятия по списку ФХУ РПЦ</t>
  </si>
  <si>
    <t>17-005313</t>
  </si>
  <si>
    <t>17-003619</t>
  </si>
  <si>
    <t>Проведение ремонтно-реставрационных работ (по фасадам) на объекте культурного наследия «Дом, в котором в 1917 г. проходила Уральская областная конференция РСДСП (б)» (г. Екатеринбург, ул. К. Либкнехта, 38)</t>
  </si>
  <si>
    <t>Осуществление научного руководства и авторского надзора за проведением ремонтно-реставрационных работ (по фасадам) на объекте культурного наследия «Дом, в котором в 1917 г. проходила Уральская областная конференция РСДСП (б)» (г. Екатеринбург, ул. К. Либкнехта, 38)</t>
  </si>
  <si>
    <t>Реставрация и приспособленияе для современного использования Здания «Биржи», г.Санкт-Петербург</t>
  </si>
  <si>
    <t>67. Паспортизация памятников истории и культуры народов Российской Федерации</t>
  </si>
  <si>
    <t>Паспортизация объектов культурного наследия федерального значения</t>
  </si>
  <si>
    <t>Республика Тыва</t>
  </si>
  <si>
    <t>Проведение археологических полевых работ</t>
  </si>
  <si>
    <t>Проведение научного исследования, направленного на развитие отрасли культуры</t>
  </si>
  <si>
    <t>Выполнение работ по прикладному и системно-техническому сопровождению и развитию автоматизированной информационной системы «Единый государственный реестр объектов культурного наследия (памятников истории и культуры) народов Российской Федерации»</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</si>
</sst>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quot;"/>
    <numFmt numFmtId="166" formatCode="_-* #,##0.00_р_._-;\-* #,##0.00_р_._-;_-* &quot;-&quot;??_р_._-;_-@_-"/>
    <numFmt numFmtId="167" formatCode="#,##0.00_р_."/>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67">
    <font>
      <sz val="8"/>
      <name val="Arial"/>
      <family val="2"/>
    </font>
    <font>
      <sz val="8"/>
      <name val="Times New Roman"/>
      <family val="1"/>
    </font>
    <font>
      <sz val="10"/>
      <name val="Times New Roman"/>
      <family val="1"/>
    </font>
    <font>
      <sz val="9"/>
      <name val="Times New Roman"/>
      <family val="1"/>
    </font>
    <font>
      <b/>
      <sz val="12"/>
      <name val="Times New Roman"/>
      <family val="1"/>
    </font>
    <font>
      <i/>
      <sz val="10"/>
      <name val="Times New Roman"/>
      <family val="1"/>
    </font>
    <font>
      <b/>
      <sz val="10"/>
      <name val="Times New Roman"/>
      <family val="1"/>
    </font>
    <font>
      <sz val="10"/>
      <name val="Arial Cyr"/>
      <family val="0"/>
    </font>
    <font>
      <sz val="12"/>
      <name val="Times New Roman"/>
      <family val="1"/>
    </font>
    <font>
      <sz val="9"/>
      <color indexed="8"/>
      <name val="Calibri"/>
      <family val="2"/>
    </font>
    <font>
      <sz val="11"/>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10"/>
      <color indexed="8"/>
      <name val="Times New Roman"/>
      <family val="1"/>
    </font>
    <font>
      <sz val="13"/>
      <color indexed="8"/>
      <name val="Times New Roman"/>
      <family val="1"/>
    </font>
    <font>
      <sz val="14"/>
      <color indexed="8"/>
      <name val="Times New Roman"/>
      <family val="1"/>
    </font>
    <font>
      <b/>
      <sz val="10"/>
      <color indexed="8"/>
      <name val="Times New Roman"/>
      <family val="1"/>
    </font>
    <font>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10"/>
      <color theme="1"/>
      <name val="Times New Roman"/>
      <family val="1"/>
    </font>
    <font>
      <sz val="13"/>
      <color theme="1"/>
      <name val="Times New Roman"/>
      <family val="1"/>
    </font>
    <font>
      <sz val="14"/>
      <color theme="1"/>
      <name val="Times New Roman"/>
      <family val="1"/>
    </font>
    <font>
      <sz val="11"/>
      <color rgb="FF00B050"/>
      <name val="Calibri"/>
      <family val="2"/>
    </font>
    <font>
      <b/>
      <sz val="10"/>
      <color theme="1"/>
      <name val="Times New Roman"/>
      <family val="1"/>
    </font>
    <font>
      <sz val="11"/>
      <color theme="1"/>
      <name val="Times New Roman"/>
      <family val="1"/>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8"/>
        <bgColor indexed="64"/>
      </patternFill>
    </fill>
    <fill>
      <patternFill patternType="solid">
        <fgColor indexed="2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4"/>
      </left>
      <right style="thin">
        <color indexed="24"/>
      </right>
      <top style="thin">
        <color indexed="24"/>
      </top>
      <bottom style="thin">
        <color indexed="24"/>
      </bottom>
    </border>
    <border>
      <left style="thin">
        <color indexed="24"/>
      </left>
      <right style="thin">
        <color indexed="24"/>
      </right>
      <top>
        <color indexed="63"/>
      </top>
      <bottom style="thin">
        <color indexed="24"/>
      </bottom>
    </border>
    <border>
      <left>
        <color indexed="63"/>
      </left>
      <right>
        <color indexed="63"/>
      </right>
      <top style="thin">
        <color indexed="24"/>
      </top>
      <bottom>
        <color indexed="63"/>
      </bottom>
    </border>
    <border>
      <left style="thin">
        <color indexed="24"/>
      </left>
      <right>
        <color indexed="63"/>
      </right>
      <top>
        <color indexed="63"/>
      </top>
      <bottom>
        <color indexed="63"/>
      </bottom>
    </border>
    <border>
      <left style="thin">
        <color indexed="24"/>
      </left>
      <right style="thin">
        <color indexed="24"/>
      </right>
      <top style="thin">
        <color indexed="24"/>
      </top>
      <bottom>
        <color indexed="63"/>
      </bottom>
    </border>
    <border>
      <left style="thin">
        <color indexed="24"/>
      </left>
      <right style="thin">
        <color indexed="24"/>
      </right>
      <top>
        <color indexed="63"/>
      </top>
      <bottom>
        <color indexed="63"/>
      </bottom>
    </border>
    <border>
      <left>
        <color indexed="63"/>
      </left>
      <right style="thin">
        <color indexed="24"/>
      </right>
      <top style="thin">
        <color indexed="24"/>
      </top>
      <bottom style="thin">
        <color indexed="24"/>
      </bottom>
    </border>
    <border>
      <left>
        <color indexed="63"/>
      </left>
      <right>
        <color indexed="63"/>
      </right>
      <top style="thin">
        <color indexed="24"/>
      </top>
      <bottom style="thin">
        <color indexed="24"/>
      </bottom>
    </border>
    <border>
      <left style="thin">
        <color indexed="24"/>
      </left>
      <right>
        <color indexed="63"/>
      </right>
      <top>
        <color indexed="63"/>
      </top>
      <bottom style="thin">
        <color indexed="24"/>
      </bottom>
    </border>
    <border>
      <left style="thin">
        <color indexed="24"/>
      </left>
      <right>
        <color indexed="63"/>
      </right>
      <top style="thin">
        <color indexed="24"/>
      </top>
      <bottom style="thin">
        <color indexed="24"/>
      </bottom>
    </border>
    <border>
      <left style="thin">
        <color indexed="24"/>
      </left>
      <right>
        <color indexed="63"/>
      </right>
      <top style="thin">
        <color indexed="24"/>
      </top>
      <bottom>
        <color indexed="63"/>
      </bottom>
    </border>
    <border>
      <left>
        <color indexed="63"/>
      </left>
      <right style="thin">
        <color indexed="24"/>
      </right>
      <top style="thin">
        <color indexed="24"/>
      </top>
      <bottom>
        <color indexed="63"/>
      </bottom>
    </border>
    <border>
      <left style="thin">
        <color indexed="24"/>
      </left>
      <right style="thin">
        <color indexed="24"/>
      </right>
      <top style="thin"/>
      <bottom>
        <color indexed="63"/>
      </bottom>
    </border>
    <border>
      <left>
        <color indexed="63"/>
      </left>
      <right>
        <color indexed="63"/>
      </right>
      <top>
        <color indexed="63"/>
      </top>
      <bottom style="thin">
        <color indexed="2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7"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55" fillId="0" borderId="9"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57" fillId="32" borderId="0" applyNumberFormat="0" applyBorder="0" applyAlignment="0" applyProtection="0"/>
  </cellStyleXfs>
  <cellXfs count="255">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10" xfId="0" applyNumberFormat="1" applyFont="1" applyBorder="1" applyAlignment="1">
      <alignment horizontal="left" vertical="top" wrapText="1"/>
    </xf>
    <xf numFmtId="1" fontId="2" fillId="0" borderId="0" xfId="0" applyNumberFormat="1" applyFont="1" applyAlignment="1">
      <alignment horizontal="center" vertical="top"/>
    </xf>
    <xf numFmtId="0" fontId="2" fillId="33" borderId="10" xfId="0" applyNumberFormat="1" applyFont="1" applyFill="1" applyBorder="1" applyAlignment="1">
      <alignment horizontal="center" vertical="center" wrapText="1"/>
    </xf>
    <xf numFmtId="0" fontId="2" fillId="0" borderId="0" xfId="0" applyFont="1" applyAlignment="1">
      <alignment horizontal="center"/>
    </xf>
    <xf numFmtId="0" fontId="2" fillId="34" borderId="10" xfId="0" applyNumberFormat="1" applyFont="1" applyFill="1" applyBorder="1" applyAlignment="1">
      <alignment horizontal="center" vertical="top"/>
    </xf>
    <xf numFmtId="0" fontId="2" fillId="35" borderId="10" xfId="0" applyNumberFormat="1" applyFont="1" applyFill="1" applyBorder="1" applyAlignment="1">
      <alignment horizontal="center" vertical="top"/>
    </xf>
    <xf numFmtId="0" fontId="2" fillId="0" borderId="10" xfId="0" applyNumberFormat="1" applyFont="1" applyBorder="1" applyAlignment="1">
      <alignment horizontal="center" vertical="top"/>
    </xf>
    <xf numFmtId="0" fontId="2" fillId="0" borderId="11" xfId="0" applyNumberFormat="1" applyFont="1" applyBorder="1" applyAlignment="1">
      <alignment horizontal="center" vertical="top" wrapText="1"/>
    </xf>
    <xf numFmtId="0" fontId="2" fillId="33" borderId="10" xfId="0" applyNumberFormat="1" applyFont="1" applyFill="1" applyBorder="1" applyAlignment="1">
      <alignment horizontal="center" vertical="top"/>
    </xf>
    <xf numFmtId="0" fontId="1" fillId="0" borderId="0" xfId="0" applyFont="1" applyFill="1" applyAlignment="1">
      <alignment/>
    </xf>
    <xf numFmtId="0" fontId="2" fillId="0" borderId="0" xfId="0" applyFont="1" applyFill="1" applyAlignment="1">
      <alignment horizontal="left" vertical="top"/>
    </xf>
    <xf numFmtId="0" fontId="1" fillId="0" borderId="0" xfId="0" applyFont="1" applyFill="1" applyAlignment="1">
      <alignment horizontal="center"/>
    </xf>
    <xf numFmtId="164" fontId="2" fillId="0" borderId="0" xfId="0" applyNumberFormat="1" applyFont="1" applyFill="1" applyAlignment="1">
      <alignment horizontal="right" vertical="top"/>
    </xf>
    <xf numFmtId="0" fontId="2" fillId="0" borderId="0" xfId="0" applyFont="1" applyFill="1" applyAlignment="1">
      <alignment horizontal="left"/>
    </xf>
    <xf numFmtId="164" fontId="3" fillId="0" borderId="0" xfId="0" applyNumberFormat="1" applyFont="1" applyFill="1" applyAlignment="1">
      <alignment horizontal="right" vertical="top"/>
    </xf>
    <xf numFmtId="0" fontId="2" fillId="36" borderId="10" xfId="0" applyNumberFormat="1" applyFont="1" applyFill="1" applyBorder="1" applyAlignment="1">
      <alignment horizontal="center" vertical="top"/>
    </xf>
    <xf numFmtId="14" fontId="2" fillId="0" borderId="10" xfId="0" applyNumberFormat="1" applyFont="1" applyBorder="1" applyAlignment="1">
      <alignment horizontal="left" vertical="top" wrapText="1"/>
    </xf>
    <xf numFmtId="164" fontId="2" fillId="0" borderId="0" xfId="0" applyNumberFormat="1" applyFont="1" applyFill="1" applyBorder="1" applyAlignment="1">
      <alignment horizontal="right" vertical="top"/>
    </xf>
    <xf numFmtId="0" fontId="1" fillId="0" borderId="0" xfId="0" applyFont="1" applyFill="1" applyAlignment="1">
      <alignment wrapText="1"/>
    </xf>
    <xf numFmtId="0" fontId="58" fillId="0" borderId="0" xfId="0" applyFont="1" applyFill="1" applyBorder="1" applyAlignment="1">
      <alignment horizontal="center" vertical="center" wrapText="1"/>
    </xf>
    <xf numFmtId="4" fontId="1" fillId="0" borderId="0" xfId="0" applyNumberFormat="1" applyFont="1" applyFill="1" applyAlignment="1">
      <alignment horizontal="left"/>
    </xf>
    <xf numFmtId="0" fontId="1" fillId="0" borderId="0" xfId="0" applyFont="1" applyFill="1" applyAlignment="1">
      <alignment horizontal="left"/>
    </xf>
    <xf numFmtId="164" fontId="1" fillId="0" borderId="0" xfId="0" applyNumberFormat="1" applyFont="1" applyFill="1" applyAlignment="1">
      <alignment horizontal="left" vertical="top"/>
    </xf>
    <xf numFmtId="0" fontId="1" fillId="0" borderId="0" xfId="0" applyFont="1" applyAlignment="1">
      <alignment/>
    </xf>
    <xf numFmtId="0" fontId="3" fillId="0" borderId="0" xfId="0" applyFont="1" applyFill="1" applyBorder="1" applyAlignment="1">
      <alignment horizontal="center" vertical="center" wrapText="1"/>
    </xf>
    <xf numFmtId="0" fontId="2" fillId="0" borderId="0" xfId="0" applyNumberFormat="1" applyFont="1" applyFill="1" applyAlignment="1">
      <alignment horizontal="left" vertical="top"/>
    </xf>
    <xf numFmtId="0" fontId="1" fillId="0" borderId="0" xfId="0" applyNumberFormat="1" applyFont="1" applyFill="1" applyAlignment="1">
      <alignment horizontal="left" vertical="top"/>
    </xf>
    <xf numFmtId="4" fontId="2" fillId="0" borderId="0" xfId="0" applyNumberFormat="1" applyFont="1" applyAlignment="1">
      <alignment/>
    </xf>
    <xf numFmtId="164" fontId="4" fillId="36" borderId="0" xfId="0" applyNumberFormat="1" applyFont="1" applyFill="1" applyBorder="1" applyAlignment="1">
      <alignment horizontal="right" vertical="top"/>
    </xf>
    <xf numFmtId="0" fontId="2" fillId="0" borderId="0" xfId="0" applyFont="1" applyBorder="1" applyAlignment="1">
      <alignment horizontal="left"/>
    </xf>
    <xf numFmtId="0" fontId="3" fillId="0" borderId="0" xfId="0" applyFont="1" applyBorder="1" applyAlignment="1">
      <alignment/>
    </xf>
    <xf numFmtId="0" fontId="1" fillId="0" borderId="0" xfId="0" applyFont="1" applyBorder="1" applyAlignment="1">
      <alignment horizontal="center"/>
    </xf>
    <xf numFmtId="164" fontId="1" fillId="0" borderId="0" xfId="0" applyNumberFormat="1" applyFont="1" applyFill="1" applyBorder="1" applyAlignment="1">
      <alignment horizontal="right" vertical="top"/>
    </xf>
    <xf numFmtId="164" fontId="1" fillId="0" borderId="0" xfId="0" applyNumberFormat="1" applyFont="1" applyFill="1" applyBorder="1" applyAlignment="1">
      <alignment/>
    </xf>
    <xf numFmtId="0" fontId="2" fillId="0" borderId="0" xfId="0" applyFont="1" applyBorder="1" applyAlignment="1">
      <alignment horizontal="left" vertical="top"/>
    </xf>
    <xf numFmtId="0" fontId="9" fillId="0" borderId="0" xfId="0" applyFont="1" applyBorder="1" applyAlignment="1">
      <alignment/>
    </xf>
    <xf numFmtId="0" fontId="59" fillId="0" borderId="0" xfId="0" applyFont="1" applyBorder="1" applyAlignment="1">
      <alignment horizontal="left" vertical="top"/>
    </xf>
    <xf numFmtId="0" fontId="1" fillId="0" borderId="0" xfId="0" applyFont="1" applyBorder="1" applyAlignment="1">
      <alignment/>
    </xf>
    <xf numFmtId="0" fontId="2" fillId="0" borderId="0" xfId="0" applyFont="1" applyBorder="1" applyAlignment="1">
      <alignment horizontal="right"/>
    </xf>
    <xf numFmtId="164" fontId="2" fillId="0" borderId="0" xfId="0" applyNumberFormat="1" applyFont="1" applyFill="1" applyAlignment="1">
      <alignment horizontal="right"/>
    </xf>
    <xf numFmtId="1" fontId="1" fillId="0" borderId="0" xfId="0" applyNumberFormat="1" applyFont="1" applyFill="1" applyAlignment="1">
      <alignment horizontal="center"/>
    </xf>
    <xf numFmtId="1" fontId="3" fillId="0" borderId="0" xfId="0" applyNumberFormat="1" applyFont="1" applyFill="1" applyAlignment="1">
      <alignment horizontal="center"/>
    </xf>
    <xf numFmtId="1" fontId="8" fillId="0" borderId="0" xfId="0" applyNumberFormat="1" applyFont="1" applyBorder="1" applyAlignment="1">
      <alignment horizontal="center"/>
    </xf>
    <xf numFmtId="164" fontId="10" fillId="0" borderId="0" xfId="0" applyNumberFormat="1" applyFont="1" applyBorder="1" applyAlignment="1">
      <alignment horizontal="right"/>
    </xf>
    <xf numFmtId="164" fontId="2" fillId="0" borderId="0" xfId="0" applyNumberFormat="1" applyFont="1" applyFill="1" applyBorder="1" applyAlignment="1">
      <alignment horizontal="right" vertical="top" shrinkToFit="1"/>
    </xf>
    <xf numFmtId="1" fontId="2" fillId="0" borderId="12" xfId="0" applyNumberFormat="1" applyFont="1" applyBorder="1" applyAlignment="1">
      <alignment horizontal="center" vertical="top"/>
    </xf>
    <xf numFmtId="0" fontId="2" fillId="0" borderId="12" xfId="0" applyFont="1" applyBorder="1" applyAlignment="1">
      <alignment horizontal="left"/>
    </xf>
    <xf numFmtId="0" fontId="2" fillId="0" borderId="12" xfId="0" applyFont="1" applyBorder="1" applyAlignment="1">
      <alignment horizontal="center"/>
    </xf>
    <xf numFmtId="1" fontId="2" fillId="0" borderId="0" xfId="0" applyNumberFormat="1" applyFont="1" applyBorder="1" applyAlignment="1">
      <alignment horizontal="center" vertical="top"/>
    </xf>
    <xf numFmtId="0" fontId="2" fillId="0" borderId="0" xfId="0" applyFont="1" applyBorder="1" applyAlignment="1">
      <alignment horizontal="center"/>
    </xf>
    <xf numFmtId="0" fontId="2" fillId="0" borderId="13" xfId="0" applyFont="1" applyBorder="1" applyAlignment="1">
      <alignment horizontal="center"/>
    </xf>
    <xf numFmtId="4" fontId="2" fillId="0" borderId="13" xfId="0" applyNumberFormat="1" applyFont="1" applyFill="1" applyBorder="1" applyAlignment="1">
      <alignment vertical="top"/>
    </xf>
    <xf numFmtId="4" fontId="2" fillId="0" borderId="0" xfId="0" applyNumberFormat="1" applyFont="1" applyFill="1" applyBorder="1" applyAlignment="1">
      <alignment vertical="top"/>
    </xf>
    <xf numFmtId="164" fontId="2" fillId="0" borderId="0" xfId="0" applyNumberFormat="1" applyFont="1" applyAlignment="1">
      <alignment horizontal="left"/>
    </xf>
    <xf numFmtId="164" fontId="1" fillId="0" borderId="0" xfId="0" applyNumberFormat="1" applyFont="1" applyFill="1" applyAlignment="1">
      <alignment/>
    </xf>
    <xf numFmtId="164" fontId="3" fillId="0" borderId="0" xfId="0" applyNumberFormat="1" applyFont="1" applyFill="1" applyBorder="1" applyAlignment="1">
      <alignment horizontal="right" vertical="top"/>
    </xf>
    <xf numFmtId="164" fontId="2" fillId="33" borderId="14" xfId="0" applyNumberFormat="1" applyFont="1" applyFill="1" applyBorder="1" applyAlignment="1">
      <alignment horizontal="center" vertical="center" wrapText="1"/>
    </xf>
    <xf numFmtId="164" fontId="2" fillId="34" borderId="10" xfId="0" applyNumberFormat="1" applyFont="1" applyFill="1" applyBorder="1" applyAlignment="1">
      <alignment horizontal="right" vertical="top"/>
    </xf>
    <xf numFmtId="164" fontId="2" fillId="35" borderId="10" xfId="0" applyNumberFormat="1" applyFont="1" applyFill="1" applyBorder="1" applyAlignment="1">
      <alignment horizontal="right" vertical="top"/>
    </xf>
    <xf numFmtId="164" fontId="2" fillId="36" borderId="10" xfId="0" applyNumberFormat="1" applyFont="1" applyFill="1" applyBorder="1" applyAlignment="1">
      <alignment horizontal="right" vertical="top"/>
    </xf>
    <xf numFmtId="164" fontId="2" fillId="0" borderId="10" xfId="0" applyNumberFormat="1" applyFont="1" applyBorder="1" applyAlignment="1">
      <alignment horizontal="right" vertical="top"/>
    </xf>
    <xf numFmtId="164" fontId="2" fillId="0" borderId="10" xfId="0" applyNumberFormat="1" applyFont="1" applyBorder="1" applyAlignment="1">
      <alignment horizontal="right" vertical="center"/>
    </xf>
    <xf numFmtId="164" fontId="2" fillId="33" borderId="10" xfId="0" applyNumberFormat="1" applyFont="1" applyFill="1" applyBorder="1" applyAlignment="1">
      <alignment horizontal="right" vertical="top"/>
    </xf>
    <xf numFmtId="164" fontId="2" fillId="0" borderId="12" xfId="0" applyNumberFormat="1" applyFont="1" applyBorder="1" applyAlignment="1">
      <alignment horizontal="left"/>
    </xf>
    <xf numFmtId="164" fontId="2" fillId="31" borderId="10" xfId="0" applyNumberFormat="1" applyFont="1" applyFill="1" applyBorder="1" applyAlignment="1">
      <alignment horizontal="right" vertical="top"/>
    </xf>
    <xf numFmtId="164" fontId="8" fillId="0" borderId="0" xfId="0" applyNumberFormat="1" applyFont="1" applyBorder="1" applyAlignment="1">
      <alignment vertical="top"/>
    </xf>
    <xf numFmtId="164" fontId="3" fillId="0" borderId="0" xfId="0" applyNumberFormat="1" applyFont="1" applyBorder="1" applyAlignment="1">
      <alignment vertical="top"/>
    </xf>
    <xf numFmtId="164" fontId="1" fillId="0" borderId="0" xfId="0" applyNumberFormat="1" applyFont="1" applyBorder="1" applyAlignment="1">
      <alignment/>
    </xf>
    <xf numFmtId="164" fontId="2" fillId="0" borderId="0" xfId="0" applyNumberFormat="1" applyFont="1" applyAlignment="1">
      <alignment horizontal="center"/>
    </xf>
    <xf numFmtId="164" fontId="2" fillId="0" borderId="0" xfId="0" applyNumberFormat="1" applyFont="1" applyAlignment="1">
      <alignment/>
    </xf>
    <xf numFmtId="0" fontId="2" fillId="36" borderId="0" xfId="0" applyFont="1" applyFill="1" applyAlignment="1">
      <alignment horizontal="left"/>
    </xf>
    <xf numFmtId="0" fontId="2" fillId="0" borderId="10" xfId="0" applyNumberFormat="1" applyFont="1" applyFill="1" applyBorder="1" applyAlignment="1">
      <alignment horizontal="left" vertical="top" wrapText="1"/>
    </xf>
    <xf numFmtId="164" fontId="2" fillId="36" borderId="10" xfId="0" applyNumberFormat="1" applyFont="1" applyFill="1" applyBorder="1" applyAlignment="1">
      <alignment horizontal="right" vertical="center"/>
    </xf>
    <xf numFmtId="164" fontId="2" fillId="0" borderId="10" xfId="0" applyNumberFormat="1" applyFont="1" applyFill="1" applyBorder="1" applyAlignment="1">
      <alignment horizontal="right" vertical="top"/>
    </xf>
    <xf numFmtId="0" fontId="2" fillId="0" borderId="10" xfId="0" applyNumberFormat="1" applyFont="1" applyFill="1" applyBorder="1" applyAlignment="1">
      <alignment horizontal="center" vertical="top"/>
    </xf>
    <xf numFmtId="164" fontId="2" fillId="37" borderId="10" xfId="0" applyNumberFormat="1" applyFont="1" applyFill="1" applyBorder="1" applyAlignment="1">
      <alignment horizontal="right" vertical="top"/>
    </xf>
    <xf numFmtId="0" fontId="2" fillId="37" borderId="10" xfId="0" applyNumberFormat="1" applyFont="1" applyFill="1" applyBorder="1" applyAlignment="1">
      <alignment horizontal="center" vertical="top"/>
    </xf>
    <xf numFmtId="164" fontId="2" fillId="0" borderId="15" xfId="0" applyNumberFormat="1" applyFont="1" applyBorder="1" applyAlignment="1">
      <alignment horizontal="right" vertical="top"/>
    </xf>
    <xf numFmtId="0" fontId="2" fillId="0" borderId="15" xfId="0" applyNumberFormat="1" applyFont="1" applyBorder="1" applyAlignment="1">
      <alignment horizontal="center" vertical="top" wrapText="1"/>
    </xf>
    <xf numFmtId="164" fontId="2" fillId="0" borderId="11" xfId="0" applyNumberFormat="1" applyFont="1" applyBorder="1" applyAlignment="1">
      <alignment horizontal="right" vertical="top"/>
    </xf>
    <xf numFmtId="0" fontId="2" fillId="36" borderId="16" xfId="0" applyNumberFormat="1" applyFont="1" applyFill="1" applyBorder="1" applyAlignment="1">
      <alignment horizontal="left" vertical="top" wrapText="1"/>
    </xf>
    <xf numFmtId="164" fontId="2" fillId="36" borderId="11" xfId="0" applyNumberFormat="1" applyFont="1" applyFill="1" applyBorder="1" applyAlignment="1">
      <alignment horizontal="right" vertical="top"/>
    </xf>
    <xf numFmtId="0" fontId="2" fillId="36" borderId="11" xfId="0" applyNumberFormat="1" applyFont="1" applyFill="1" applyBorder="1" applyAlignment="1">
      <alignment horizontal="center" vertical="top" wrapText="1"/>
    </xf>
    <xf numFmtId="164" fontId="2" fillId="0" borderId="11" xfId="0" applyNumberFormat="1" applyFont="1" applyBorder="1" applyAlignment="1">
      <alignment horizontal="center" vertical="top"/>
    </xf>
    <xf numFmtId="0" fontId="2" fillId="0" borderId="16" xfId="0" applyNumberFormat="1" applyFont="1" applyBorder="1" applyAlignment="1">
      <alignment horizontal="left" vertical="top" wrapText="1"/>
    </xf>
    <xf numFmtId="0" fontId="2" fillId="0" borderId="14" xfId="0" applyNumberFormat="1" applyFont="1" applyBorder="1" applyAlignment="1">
      <alignment vertical="top" wrapText="1"/>
    </xf>
    <xf numFmtId="164" fontId="2" fillId="0" borderId="14" xfId="0" applyNumberFormat="1" applyFont="1" applyBorder="1" applyAlignment="1">
      <alignment vertical="top"/>
    </xf>
    <xf numFmtId="1"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7" xfId="0" applyNumberFormat="1" applyFont="1" applyFill="1" applyBorder="1" applyAlignment="1">
      <alignment vertical="top" wrapText="1"/>
    </xf>
    <xf numFmtId="1" fontId="2" fillId="0" borderId="11" xfId="0" applyNumberFormat="1" applyFont="1" applyBorder="1" applyAlignment="1">
      <alignment horizontal="center" vertical="top" wrapText="1"/>
    </xf>
    <xf numFmtId="1" fontId="2" fillId="0" borderId="11" xfId="0" applyNumberFormat="1" applyFont="1" applyFill="1" applyBorder="1" applyAlignment="1">
      <alignment horizontal="center" vertical="top" wrapText="1"/>
    </xf>
    <xf numFmtId="0" fontId="2" fillId="0" borderId="18" xfId="0" applyNumberFormat="1" applyFont="1" applyBorder="1" applyAlignment="1">
      <alignment horizontal="left" vertical="top" wrapText="1"/>
    </xf>
    <xf numFmtId="0" fontId="1" fillId="0" borderId="10" xfId="0" applyFont="1" applyFill="1" applyBorder="1" applyAlignment="1">
      <alignment wrapText="1"/>
    </xf>
    <xf numFmtId="14" fontId="2" fillId="0" borderId="10" xfId="0" applyNumberFormat="1" applyFont="1" applyFill="1" applyBorder="1" applyAlignment="1">
      <alignment horizontal="left" vertical="top" wrapText="1"/>
    </xf>
    <xf numFmtId="0" fontId="2" fillId="0" borderId="10" xfId="0" applyNumberFormat="1" applyFont="1" applyBorder="1" applyAlignment="1">
      <alignment horizontal="center" vertical="top" wrapText="1"/>
    </xf>
    <xf numFmtId="164" fontId="2" fillId="0" borderId="10" xfId="0" applyNumberFormat="1" applyFont="1" applyFill="1" applyBorder="1" applyAlignment="1">
      <alignment vertical="top"/>
    </xf>
    <xf numFmtId="0" fontId="2" fillId="0" borderId="10" xfId="0" applyNumberFormat="1" applyFont="1" applyFill="1" applyBorder="1" applyAlignment="1">
      <alignment vertical="top" wrapText="1"/>
    </xf>
    <xf numFmtId="0" fontId="2" fillId="36" borderId="10" xfId="0" applyNumberFormat="1" applyFont="1" applyFill="1" applyBorder="1" applyAlignment="1">
      <alignment horizontal="left" vertical="top" wrapText="1"/>
    </xf>
    <xf numFmtId="0" fontId="2" fillId="36" borderId="10" xfId="0" applyNumberFormat="1" applyFont="1" applyFill="1" applyBorder="1" applyAlignment="1">
      <alignment horizontal="center" vertical="top" wrapText="1"/>
    </xf>
    <xf numFmtId="164" fontId="2" fillId="0" borderId="14" xfId="0" applyNumberFormat="1" applyFont="1" applyFill="1" applyBorder="1" applyAlignment="1">
      <alignment horizontal="right" vertical="top"/>
    </xf>
    <xf numFmtId="4" fontId="2" fillId="0" borderId="0" xfId="0" applyNumberFormat="1" applyFont="1" applyFill="1" applyBorder="1" applyAlignment="1">
      <alignment horizontal="center" vertical="center"/>
    </xf>
    <xf numFmtId="0" fontId="2" fillId="0" borderId="14" xfId="0" applyNumberFormat="1" applyFont="1" applyFill="1" applyBorder="1" applyAlignment="1">
      <alignment horizontal="center" vertical="top"/>
    </xf>
    <xf numFmtId="0" fontId="1" fillId="0" borderId="10" xfId="0" applyNumberFormat="1" applyFont="1" applyFill="1" applyBorder="1" applyAlignment="1">
      <alignment horizontal="center" vertical="top" wrapText="1"/>
    </xf>
    <xf numFmtId="164" fontId="2" fillId="0" borderId="10" xfId="0" applyNumberFormat="1" applyFont="1" applyFill="1" applyBorder="1" applyAlignment="1">
      <alignment horizontal="right" vertical="center"/>
    </xf>
    <xf numFmtId="1" fontId="2" fillId="0" borderId="17" xfId="0" applyNumberFormat="1" applyFont="1" applyFill="1" applyBorder="1" applyAlignment="1">
      <alignment vertical="top" wrapText="1"/>
    </xf>
    <xf numFmtId="1" fontId="2" fillId="0" borderId="16" xfId="0" applyNumberFormat="1" applyFont="1" applyFill="1" applyBorder="1" applyAlignment="1">
      <alignment vertical="top" wrapText="1"/>
    </xf>
    <xf numFmtId="0" fontId="60" fillId="38" borderId="0" xfId="0" applyFont="1" applyFill="1" applyBorder="1" applyAlignment="1">
      <alignment horizontal="right" vertical="center" wrapText="1"/>
    </xf>
    <xf numFmtId="0" fontId="1" fillId="0" borderId="0" xfId="0" applyFont="1" applyBorder="1" applyAlignment="1">
      <alignment horizontal="center" vertical="center" wrapText="1"/>
    </xf>
    <xf numFmtId="4" fontId="61" fillId="0" borderId="0" xfId="0" applyNumberFormat="1" applyFont="1" applyFill="1" applyBorder="1" applyAlignment="1">
      <alignment horizontal="center" vertical="center"/>
    </xf>
    <xf numFmtId="0" fontId="2" fillId="0" borderId="16" xfId="0" applyNumberFormat="1" applyFont="1" applyFill="1" applyBorder="1" applyAlignment="1">
      <alignment vertical="center" wrapText="1"/>
    </xf>
    <xf numFmtId="4" fontId="6" fillId="38" borderId="0" xfId="0" applyNumberFormat="1" applyFont="1" applyFill="1" applyBorder="1" applyAlignment="1">
      <alignment horizontal="center" vertical="center"/>
    </xf>
    <xf numFmtId="4" fontId="2" fillId="38" borderId="0" xfId="0" applyNumberFormat="1" applyFont="1" applyFill="1" applyBorder="1" applyAlignment="1">
      <alignment horizontal="center" vertical="center"/>
    </xf>
    <xf numFmtId="0" fontId="62" fillId="38" borderId="0" xfId="0" applyFont="1" applyFill="1" applyBorder="1" applyAlignment="1">
      <alignment vertical="center"/>
    </xf>
    <xf numFmtId="0" fontId="2" fillId="0" borderId="19" xfId="0" applyNumberFormat="1" applyFont="1" applyFill="1" applyBorder="1" applyAlignment="1">
      <alignment vertical="top" wrapText="1"/>
    </xf>
    <xf numFmtId="164" fontId="2" fillId="0" borderId="10" xfId="0" applyNumberFormat="1" applyFont="1" applyFill="1" applyBorder="1" applyAlignment="1">
      <alignment vertical="top" wrapText="1"/>
    </xf>
    <xf numFmtId="164" fontId="2" fillId="0" borderId="10" xfId="0" applyNumberFormat="1" applyFont="1" applyFill="1" applyBorder="1" applyAlignment="1">
      <alignment horizontal="right" vertical="top" wrapText="1"/>
    </xf>
    <xf numFmtId="0" fontId="60" fillId="0" borderId="0" xfId="0" applyFont="1" applyFill="1" applyBorder="1" applyAlignment="1">
      <alignment horizontal="right" vertical="center" wrapText="1"/>
    </xf>
    <xf numFmtId="0" fontId="0"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2" fillId="0" borderId="12" xfId="0" applyNumberFormat="1" applyFont="1" applyFill="1" applyBorder="1" applyAlignment="1">
      <alignment vertical="center" wrapText="1"/>
    </xf>
    <xf numFmtId="0" fontId="62" fillId="0" borderId="0" xfId="0" applyFont="1" applyFill="1" applyBorder="1" applyAlignment="1">
      <alignment horizontal="center" vertical="center"/>
    </xf>
    <xf numFmtId="0" fontId="2" fillId="0" borderId="10" xfId="0" applyNumberFormat="1" applyFont="1" applyFill="1" applyBorder="1" applyAlignment="1">
      <alignment vertical="top"/>
    </xf>
    <xf numFmtId="1" fontId="64" fillId="38" borderId="0" xfId="0" applyNumberFormat="1" applyFont="1" applyFill="1" applyBorder="1" applyAlignment="1">
      <alignment vertical="center" wrapText="1"/>
    </xf>
    <xf numFmtId="0" fontId="60" fillId="9" borderId="0" xfId="0" applyFont="1" applyFill="1" applyBorder="1" applyAlignment="1">
      <alignment horizontal="right" vertical="center" wrapText="1"/>
    </xf>
    <xf numFmtId="164" fontId="58" fillId="0" borderId="10" xfId="0" applyNumberFormat="1" applyFont="1" applyFill="1" applyBorder="1" applyAlignment="1">
      <alignment horizontal="right" vertical="center" wrapText="1"/>
    </xf>
    <xf numFmtId="164" fontId="58"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0" fontId="65" fillId="0" borderId="0" xfId="0" applyFont="1" applyFill="1" applyBorder="1" applyAlignment="1">
      <alignment horizontal="center" vertical="center" wrapText="1"/>
    </xf>
    <xf numFmtId="0" fontId="2" fillId="0" borderId="19" xfId="0" applyNumberFormat="1" applyFont="1" applyFill="1" applyBorder="1" applyAlignment="1">
      <alignment horizontal="left" vertical="center" wrapText="1" indent="6"/>
    </xf>
    <xf numFmtId="0" fontId="2" fillId="0" borderId="11" xfId="0" applyNumberFormat="1" applyFont="1" applyFill="1" applyBorder="1" applyAlignment="1">
      <alignment horizontal="center" vertical="top" wrapText="1"/>
    </xf>
    <xf numFmtId="164" fontId="2" fillId="0" borderId="11" xfId="0" applyNumberFormat="1" applyFont="1" applyFill="1" applyBorder="1" applyAlignment="1">
      <alignment horizontal="right" vertical="top"/>
    </xf>
    <xf numFmtId="0" fontId="2" fillId="0" borderId="18"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indent="4"/>
    </xf>
    <xf numFmtId="0" fontId="1" fillId="0" borderId="10" xfId="0" applyFont="1" applyFill="1" applyBorder="1" applyAlignment="1">
      <alignment horizontal="center" vertical="top" wrapText="1"/>
    </xf>
    <xf numFmtId="0" fontId="62" fillId="38" borderId="0" xfId="0" applyFont="1" applyFill="1" applyBorder="1" applyAlignment="1">
      <alignment horizontal="center" vertical="center"/>
    </xf>
    <xf numFmtId="1" fontId="2" fillId="0" borderId="10" xfId="0" applyNumberFormat="1" applyFont="1" applyFill="1" applyBorder="1" applyAlignment="1">
      <alignment vertical="top" wrapText="1"/>
    </xf>
    <xf numFmtId="4" fontId="2" fillId="0" borderId="11" xfId="0" applyNumberFormat="1" applyFont="1" applyFill="1" applyBorder="1" applyAlignment="1">
      <alignment horizontal="right" vertical="top"/>
    </xf>
    <xf numFmtId="4" fontId="2" fillId="0" borderId="17" xfId="0" applyNumberFormat="1" applyFont="1" applyFill="1" applyBorder="1" applyAlignment="1">
      <alignment vertical="top" wrapText="1"/>
    </xf>
    <xf numFmtId="164" fontId="2" fillId="0" borderId="17" xfId="0" applyNumberFormat="1" applyFont="1" applyFill="1" applyBorder="1" applyAlignment="1">
      <alignment vertical="top" wrapText="1"/>
    </xf>
    <xf numFmtId="0" fontId="2" fillId="0" borderId="16" xfId="0" applyNumberFormat="1" applyFont="1" applyFill="1" applyBorder="1" applyAlignment="1">
      <alignment vertical="top" wrapText="1"/>
    </xf>
    <xf numFmtId="164" fontId="2" fillId="0" borderId="15" xfId="0" applyNumberFormat="1" applyFont="1" applyFill="1" applyBorder="1" applyAlignment="1">
      <alignment horizontal="right" vertical="top"/>
    </xf>
    <xf numFmtId="4" fontId="2" fillId="0" borderId="15" xfId="0" applyNumberFormat="1" applyFont="1" applyFill="1" applyBorder="1" applyAlignment="1">
      <alignment horizontal="right" vertical="top"/>
    </xf>
    <xf numFmtId="0" fontId="2" fillId="0" borderId="15" xfId="0" applyNumberFormat="1" applyFont="1" applyFill="1" applyBorder="1" applyAlignment="1">
      <alignment horizontal="center" vertical="top" wrapText="1"/>
    </xf>
    <xf numFmtId="1" fontId="2" fillId="0" borderId="0" xfId="0" applyNumberFormat="1" applyFont="1" applyBorder="1" applyAlignment="1">
      <alignment horizontal="center" vertical="top" wrapText="1"/>
    </xf>
    <xf numFmtId="4" fontId="6" fillId="0" borderId="0" xfId="0" applyNumberFormat="1" applyFont="1" applyFill="1" applyBorder="1" applyAlignment="1">
      <alignment horizontal="center" vertical="center"/>
    </xf>
    <xf numFmtId="164" fontId="2" fillId="0" borderId="14" xfId="0" applyNumberFormat="1" applyFont="1" applyFill="1" applyBorder="1" applyAlignment="1">
      <alignment vertical="top" wrapText="1"/>
    </xf>
    <xf numFmtId="4" fontId="11" fillId="0" borderId="0" xfId="0" applyNumberFormat="1"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164" fontId="2" fillId="0" borderId="16" xfId="0" applyNumberFormat="1" applyFont="1" applyFill="1" applyBorder="1" applyAlignment="1">
      <alignment vertical="top" wrapText="1"/>
    </xf>
    <xf numFmtId="164" fontId="2" fillId="0" borderId="11" xfId="0" applyNumberFormat="1" applyFont="1" applyFill="1" applyBorder="1" applyAlignment="1">
      <alignment vertical="top" wrapText="1"/>
    </xf>
    <xf numFmtId="1" fontId="60" fillId="0" borderId="0" xfId="0" applyNumberFormat="1"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0" xfId="0" applyFont="1" applyFill="1" applyAlignment="1">
      <alignment vertical="top" wrapText="1"/>
    </xf>
    <xf numFmtId="0" fontId="2" fillId="0" borderId="14" xfId="0" applyNumberFormat="1" applyFont="1" applyFill="1" applyBorder="1" applyAlignment="1">
      <alignment vertical="top" wrapText="1"/>
    </xf>
    <xf numFmtId="0" fontId="2" fillId="0" borderId="0" xfId="0" applyNumberFormat="1" applyFont="1" applyBorder="1" applyAlignment="1">
      <alignment horizontal="left" vertical="top" wrapText="1"/>
    </xf>
    <xf numFmtId="164" fontId="2" fillId="0" borderId="14" xfId="0" applyNumberFormat="1" applyFont="1" applyFill="1" applyBorder="1" applyAlignment="1">
      <alignment horizontal="center" vertical="top"/>
    </xf>
    <xf numFmtId="164" fontId="2" fillId="0" borderId="11" xfId="0" applyNumberFormat="1" applyFont="1" applyFill="1" applyBorder="1" applyAlignment="1">
      <alignment horizontal="center" vertical="top"/>
    </xf>
    <xf numFmtId="164" fontId="2" fillId="0" borderId="14" xfId="0" applyNumberFormat="1" applyFont="1" applyFill="1" applyBorder="1" applyAlignment="1">
      <alignment horizontal="right" vertical="top"/>
    </xf>
    <xf numFmtId="164" fontId="2" fillId="0" borderId="11" xfId="0" applyNumberFormat="1" applyFont="1" applyFill="1" applyBorder="1" applyAlignment="1">
      <alignment horizontal="right" vertical="top"/>
    </xf>
    <xf numFmtId="164" fontId="2" fillId="0" borderId="14" xfId="0" applyNumberFormat="1" applyFont="1" applyBorder="1" applyAlignment="1">
      <alignment horizontal="right" vertical="top"/>
    </xf>
    <xf numFmtId="164" fontId="2" fillId="0" borderId="11" xfId="0" applyNumberFormat="1" applyFont="1" applyBorder="1" applyAlignment="1">
      <alignment horizontal="right" vertical="top"/>
    </xf>
    <xf numFmtId="0" fontId="2" fillId="0" borderId="14" xfId="0" applyNumberFormat="1" applyFont="1" applyBorder="1" applyAlignment="1">
      <alignment horizontal="center" vertical="top" wrapText="1"/>
    </xf>
    <xf numFmtId="0" fontId="2" fillId="0" borderId="11" xfId="0" applyNumberFormat="1" applyFont="1" applyBorder="1" applyAlignment="1">
      <alignment horizontal="center" vertical="top" wrapText="1"/>
    </xf>
    <xf numFmtId="0" fontId="2" fillId="0" borderId="10" xfId="0" applyNumberFormat="1" applyFont="1" applyBorder="1" applyAlignment="1">
      <alignment horizontal="left" vertical="top" wrapText="1" indent="6"/>
    </xf>
    <xf numFmtId="0" fontId="2" fillId="0" borderId="14" xfId="0" applyNumberFormat="1" applyFont="1" applyBorder="1" applyAlignment="1">
      <alignment horizontal="left" vertical="top" wrapText="1"/>
    </xf>
    <xf numFmtId="0" fontId="2" fillId="0" borderId="18" xfId="0" applyNumberFormat="1" applyFont="1" applyBorder="1" applyAlignment="1">
      <alignment horizontal="left" vertical="top" wrapText="1"/>
    </xf>
    <xf numFmtId="0" fontId="2" fillId="0" borderId="11" xfId="0" applyNumberFormat="1" applyFont="1" applyBorder="1" applyAlignment="1">
      <alignment horizontal="left" vertical="top" wrapText="1"/>
    </xf>
    <xf numFmtId="0" fontId="2" fillId="0" borderId="10" xfId="0" applyNumberFormat="1" applyFont="1" applyFill="1" applyBorder="1" applyAlignment="1">
      <alignment horizontal="center" vertical="top" wrapText="1"/>
    </xf>
    <xf numFmtId="164" fontId="2" fillId="0" borderId="10" xfId="0" applyNumberFormat="1" applyFont="1" applyFill="1" applyBorder="1" applyAlignment="1">
      <alignment horizontal="right" vertical="top"/>
    </xf>
    <xf numFmtId="1"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1" fontId="2" fillId="0" borderId="14" xfId="0" applyNumberFormat="1" applyFont="1" applyBorder="1" applyAlignment="1">
      <alignment horizontal="center" vertical="top" wrapText="1"/>
    </xf>
    <xf numFmtId="1" fontId="2" fillId="0" borderId="11" xfId="0" applyNumberFormat="1" applyFont="1" applyBorder="1" applyAlignment="1">
      <alignment horizontal="center" vertical="top" wrapText="1"/>
    </xf>
    <xf numFmtId="0" fontId="2" fillId="0" borderId="10" xfId="0" applyNumberFormat="1" applyFont="1" applyFill="1" applyBorder="1" applyAlignment="1">
      <alignment horizontal="left" vertical="top" wrapText="1" indent="6"/>
    </xf>
    <xf numFmtId="1" fontId="2" fillId="0" borderId="14" xfId="0" applyNumberFormat="1" applyFont="1" applyFill="1" applyBorder="1" applyAlignment="1">
      <alignment horizontal="center" vertical="top" wrapText="1"/>
    </xf>
    <xf numFmtId="1" fontId="2" fillId="0" borderId="11" xfId="0" applyNumberFormat="1" applyFont="1" applyFill="1" applyBorder="1" applyAlignment="1">
      <alignment horizontal="center" vertical="top" wrapText="1"/>
    </xf>
    <xf numFmtId="4" fontId="2" fillId="0" borderId="14" xfId="0" applyNumberFormat="1" applyFont="1" applyFill="1" applyBorder="1" applyAlignment="1">
      <alignment horizontal="right" vertical="top"/>
    </xf>
    <xf numFmtId="4" fontId="2" fillId="0" borderId="11" xfId="0" applyNumberFormat="1" applyFont="1" applyFill="1" applyBorder="1" applyAlignment="1">
      <alignment horizontal="right" vertical="top"/>
    </xf>
    <xf numFmtId="0" fontId="2" fillId="0" borderId="14" xfId="0" applyNumberFormat="1" applyFont="1" applyFill="1" applyBorder="1" applyAlignment="1">
      <alignment horizontal="left" vertical="top" wrapText="1"/>
    </xf>
    <xf numFmtId="0" fontId="2" fillId="0" borderId="18"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1" fontId="2" fillId="36" borderId="19" xfId="0" applyNumberFormat="1" applyFont="1" applyFill="1" applyBorder="1" applyAlignment="1">
      <alignment horizontal="center" vertical="top" wrapText="1"/>
    </xf>
    <xf numFmtId="1" fontId="2" fillId="36" borderId="17" xfId="0" applyNumberFormat="1" applyFont="1" applyFill="1" applyBorder="1" applyAlignment="1">
      <alignment horizontal="center" vertical="top" wrapText="1"/>
    </xf>
    <xf numFmtId="0" fontId="2" fillId="36" borderId="10" xfId="0" applyNumberFormat="1" applyFont="1" applyFill="1" applyBorder="1" applyAlignment="1">
      <alignment horizontal="left" vertical="top" wrapText="1" indent="4"/>
    </xf>
    <xf numFmtId="0" fontId="2" fillId="0" borderId="14"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2" fillId="35" borderId="10" xfId="0" applyNumberFormat="1" applyFont="1" applyFill="1" applyBorder="1" applyAlignment="1">
      <alignment horizontal="left" vertical="top" wrapText="1" indent="2"/>
    </xf>
    <xf numFmtId="0" fontId="8" fillId="0" borderId="0" xfId="0" applyFont="1" applyFill="1" applyAlignment="1">
      <alignment horizontal="center"/>
    </xf>
    <xf numFmtId="0" fontId="2" fillId="34" borderId="19" xfId="0" applyNumberFormat="1" applyFont="1" applyFill="1" applyBorder="1" applyAlignment="1">
      <alignment horizontal="left" vertical="center" wrapText="1"/>
    </xf>
    <xf numFmtId="0" fontId="2" fillId="34" borderId="17" xfId="0" applyNumberFormat="1" applyFont="1" applyFill="1" applyBorder="1" applyAlignment="1">
      <alignment horizontal="left" vertical="center" wrapText="1"/>
    </xf>
    <xf numFmtId="0" fontId="2" fillId="34" borderId="16"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top"/>
    </xf>
    <xf numFmtId="164" fontId="2" fillId="33" borderId="14" xfId="0" applyNumberFormat="1" applyFont="1" applyFill="1" applyBorder="1" applyAlignment="1">
      <alignment horizontal="center" vertical="center" wrapText="1"/>
    </xf>
    <xf numFmtId="164" fontId="2" fillId="33" borderId="15" xfId="0" applyNumberFormat="1" applyFont="1" applyFill="1" applyBorder="1" applyAlignment="1">
      <alignment horizontal="center" vertical="center" wrapText="1"/>
    </xf>
    <xf numFmtId="164" fontId="2" fillId="33" borderId="11" xfId="0" applyNumberFormat="1" applyFont="1" applyFill="1" applyBorder="1" applyAlignment="1">
      <alignment horizontal="center" vertical="center" wrapText="1"/>
    </xf>
    <xf numFmtId="164" fontId="2" fillId="0" borderId="14" xfId="0" applyNumberFormat="1" applyFont="1" applyBorder="1" applyAlignment="1">
      <alignment horizontal="center" vertical="top"/>
    </xf>
    <xf numFmtId="164" fontId="2" fillId="0" borderId="11" xfId="0" applyNumberFormat="1" applyFont="1" applyBorder="1" applyAlignment="1">
      <alignment horizontal="center" vertical="top"/>
    </xf>
    <xf numFmtId="0" fontId="2" fillId="34" borderId="10" xfId="0" applyNumberFormat="1" applyFont="1" applyFill="1" applyBorder="1" applyAlignment="1">
      <alignment horizontal="left" vertical="top" wrapText="1"/>
    </xf>
    <xf numFmtId="0" fontId="2" fillId="36" borderId="19" xfId="0" applyNumberFormat="1" applyFont="1" applyFill="1" applyBorder="1" applyAlignment="1">
      <alignment horizontal="left" vertical="top" wrapText="1" indent="4"/>
    </xf>
    <xf numFmtId="0" fontId="2" fillId="36" borderId="17" xfId="0" applyNumberFormat="1" applyFont="1" applyFill="1" applyBorder="1" applyAlignment="1">
      <alignment horizontal="left" vertical="top" wrapText="1" indent="4"/>
    </xf>
    <xf numFmtId="0" fontId="2" fillId="36" borderId="16" xfId="0" applyNumberFormat="1" applyFont="1" applyFill="1" applyBorder="1" applyAlignment="1">
      <alignment horizontal="left" vertical="top" wrapText="1" indent="4"/>
    </xf>
    <xf numFmtId="0" fontId="2" fillId="36" borderId="11" xfId="0" applyNumberFormat="1" applyFont="1" applyFill="1" applyBorder="1" applyAlignment="1">
      <alignment horizontal="left" vertical="top" wrapText="1" indent="4"/>
    </xf>
    <xf numFmtId="0" fontId="2" fillId="0" borderId="10" xfId="0" applyNumberFormat="1" applyFont="1" applyFill="1" applyBorder="1" applyAlignment="1">
      <alignment horizontal="left" vertical="top" wrapText="1" indent="2"/>
    </xf>
    <xf numFmtId="0" fontId="2" fillId="0" borderId="11" xfId="0" applyNumberFormat="1" applyFont="1" applyFill="1" applyBorder="1" applyAlignment="1">
      <alignment horizontal="left" vertical="top" wrapText="1" indent="2"/>
    </xf>
    <xf numFmtId="1" fontId="2" fillId="0" borderId="20" xfId="0" applyNumberFormat="1" applyFont="1" applyBorder="1" applyAlignment="1">
      <alignment horizontal="center" vertical="top" wrapText="1"/>
    </xf>
    <xf numFmtId="1" fontId="2" fillId="0" borderId="18"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2" fillId="0" borderId="20" xfId="0" applyNumberFormat="1" applyFont="1" applyFill="1" applyBorder="1" applyAlignment="1">
      <alignment horizontal="left" vertical="top" wrapText="1" indent="6"/>
    </xf>
    <xf numFmtId="0" fontId="2" fillId="0" borderId="12" xfId="0" applyNumberFormat="1" applyFont="1" applyFill="1" applyBorder="1" applyAlignment="1">
      <alignment horizontal="left" vertical="top" wrapText="1" indent="6"/>
    </xf>
    <xf numFmtId="0" fontId="2" fillId="0" borderId="21" xfId="0" applyNumberFormat="1" applyFont="1" applyFill="1" applyBorder="1" applyAlignment="1">
      <alignment horizontal="left" vertical="top" wrapText="1" indent="6"/>
    </xf>
    <xf numFmtId="0" fontId="2" fillId="0" borderId="19" xfId="0" applyNumberFormat="1" applyFont="1" applyFill="1" applyBorder="1" applyAlignment="1">
      <alignment horizontal="left" vertical="top" wrapText="1" indent="6"/>
    </xf>
    <xf numFmtId="0" fontId="2" fillId="0" borderId="17" xfId="0" applyNumberFormat="1" applyFont="1" applyFill="1" applyBorder="1" applyAlignment="1">
      <alignment horizontal="left" vertical="top" wrapText="1" indent="6"/>
    </xf>
    <xf numFmtId="0" fontId="2" fillId="0" borderId="16" xfId="0" applyNumberFormat="1" applyFont="1" applyFill="1" applyBorder="1" applyAlignment="1">
      <alignment horizontal="left" vertical="top" wrapText="1" indent="6"/>
    </xf>
    <xf numFmtId="0" fontId="2" fillId="0" borderId="20"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 fontId="2" fillId="0" borderId="0" xfId="0" applyNumberFormat="1" applyFont="1" applyBorder="1" applyAlignment="1">
      <alignment horizontal="center" vertical="top" wrapText="1"/>
    </xf>
    <xf numFmtId="0" fontId="2" fillId="0" borderId="19" xfId="0" applyNumberFormat="1" applyFont="1" applyBorder="1" applyAlignment="1">
      <alignment horizontal="left" vertical="center" wrapText="1" indent="6"/>
    </xf>
    <xf numFmtId="0" fontId="2" fillId="0" borderId="17" xfId="0" applyNumberFormat="1" applyFont="1" applyBorder="1" applyAlignment="1">
      <alignment horizontal="left" vertical="center" wrapText="1" indent="6"/>
    </xf>
    <xf numFmtId="0" fontId="2" fillId="0" borderId="16" xfId="0" applyNumberFormat="1" applyFont="1" applyBorder="1" applyAlignment="1">
      <alignment horizontal="left" vertical="center" wrapText="1" indent="6"/>
    </xf>
    <xf numFmtId="0" fontId="2" fillId="0" borderId="19" xfId="0" applyNumberFormat="1" applyFont="1" applyFill="1" applyBorder="1" applyAlignment="1">
      <alignment horizontal="left" vertical="center" wrapText="1" indent="6"/>
    </xf>
    <xf numFmtId="0" fontId="2" fillId="0" borderId="17" xfId="0" applyNumberFormat="1" applyFont="1" applyFill="1" applyBorder="1" applyAlignment="1">
      <alignment horizontal="left" vertical="center" wrapText="1" indent="6"/>
    </xf>
    <xf numFmtId="0" fontId="2" fillId="0" borderId="16" xfId="0" applyNumberFormat="1" applyFont="1" applyFill="1" applyBorder="1" applyAlignment="1">
      <alignment horizontal="left" vertical="center" wrapText="1" indent="6"/>
    </xf>
    <xf numFmtId="1" fontId="2" fillId="0" borderId="10" xfId="0" applyNumberFormat="1" applyFont="1" applyBorder="1" applyAlignment="1">
      <alignment horizontal="center" vertical="top" wrapText="1"/>
    </xf>
    <xf numFmtId="4" fontId="2" fillId="0" borderId="22" xfId="0" applyNumberFormat="1" applyFont="1" applyFill="1" applyBorder="1" applyAlignment="1">
      <alignment horizontal="right" vertical="top"/>
    </xf>
    <xf numFmtId="0" fontId="2"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0" borderId="14" xfId="0" applyNumberFormat="1" applyFont="1" applyBorder="1" applyAlignment="1">
      <alignment horizontal="left" vertical="top" wrapText="1" indent="6"/>
    </xf>
    <xf numFmtId="0" fontId="2" fillId="0" borderId="21" xfId="0" applyNumberFormat="1" applyFont="1" applyFill="1" applyBorder="1" applyAlignment="1">
      <alignment horizontal="left" vertical="top" wrapText="1"/>
    </xf>
    <xf numFmtId="0" fontId="2" fillId="0" borderId="2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indent="6"/>
    </xf>
    <xf numFmtId="1" fontId="2" fillId="0" borderId="20" xfId="0" applyNumberFormat="1" applyFont="1" applyFill="1" applyBorder="1" applyAlignment="1">
      <alignment horizontal="center" vertical="top" wrapText="1"/>
    </xf>
    <xf numFmtId="1" fontId="2" fillId="0" borderId="18" xfId="0" applyNumberFormat="1" applyFont="1" applyFill="1" applyBorder="1" applyAlignment="1">
      <alignment horizontal="center" vertical="top" wrapText="1"/>
    </xf>
    <xf numFmtId="0" fontId="2" fillId="0" borderId="0" xfId="0" applyNumberFormat="1" applyFont="1" applyFill="1" applyBorder="1" applyAlignment="1">
      <alignment horizontal="left" vertical="top" wrapText="1"/>
    </xf>
    <xf numFmtId="1" fontId="2" fillId="33" borderId="14" xfId="0" applyNumberFormat="1" applyFont="1" applyFill="1" applyBorder="1" applyAlignment="1">
      <alignment horizontal="center" vertical="center" wrapText="1"/>
    </xf>
    <xf numFmtId="1" fontId="2" fillId="33" borderId="15"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0" fontId="6" fillId="0" borderId="0" xfId="0" applyNumberFormat="1" applyFont="1" applyFill="1" applyBorder="1" applyAlignment="1">
      <alignment horizontal="right" vertical="top"/>
    </xf>
    <xf numFmtId="0" fontId="2" fillId="37" borderId="10" xfId="0" applyNumberFormat="1" applyFont="1" applyFill="1" applyBorder="1" applyAlignment="1">
      <alignment horizontal="left" vertical="top" wrapText="1" indent="4"/>
    </xf>
    <xf numFmtId="0" fontId="5" fillId="0" borderId="10" xfId="0" applyNumberFormat="1" applyFont="1" applyFill="1" applyBorder="1" applyAlignment="1">
      <alignment horizontal="left" vertical="top" wrapText="1" indent="6"/>
    </xf>
    <xf numFmtId="0" fontId="5" fillId="0" borderId="19" xfId="0" applyNumberFormat="1" applyFont="1" applyFill="1" applyBorder="1" applyAlignment="1">
      <alignment horizontal="center" vertical="top" wrapText="1"/>
    </xf>
    <xf numFmtId="0" fontId="5" fillId="0" borderId="17"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19" xfId="0" applyNumberFormat="1" applyFont="1" applyFill="1" applyBorder="1" applyAlignment="1">
      <alignment horizontal="left" vertical="center" wrapText="1" indent="6"/>
    </xf>
    <xf numFmtId="0" fontId="5" fillId="0" borderId="17" xfId="0" applyNumberFormat="1" applyFont="1" applyFill="1" applyBorder="1" applyAlignment="1">
      <alignment horizontal="left" vertical="center" wrapText="1" indent="6"/>
    </xf>
    <xf numFmtId="0" fontId="2" fillId="0" borderId="14" xfId="0" applyNumberFormat="1" applyFont="1" applyFill="1" applyBorder="1" applyAlignment="1">
      <alignment vertical="top" wrapText="1"/>
    </xf>
    <xf numFmtId="0" fontId="2" fillId="0" borderId="11" xfId="0" applyNumberFormat="1" applyFont="1" applyFill="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BF9EC"/>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M1323"/>
  <sheetViews>
    <sheetView tabSelected="1" view="pageBreakPreview" zoomScaleSheetLayoutView="100" zoomScalePageLayoutView="0" workbookViewId="0" topLeftCell="A700">
      <selection activeCell="A524" sqref="A524:E524"/>
    </sheetView>
  </sheetViews>
  <sheetFormatPr defaultColWidth="10.66015625" defaultRowHeight="11.25" outlineLevelRow="4"/>
  <cols>
    <col min="1" max="1" width="4.66015625" style="4" customWidth="1"/>
    <col min="2" max="2" width="41.66015625" style="1" customWidth="1"/>
    <col min="3" max="3" width="29.66015625" style="1" customWidth="1"/>
    <col min="4" max="4" width="21.16015625" style="1" customWidth="1"/>
    <col min="5" max="5" width="16" style="1" hidden="1" customWidth="1"/>
    <col min="6" max="6" width="15.33203125" style="56" customWidth="1"/>
    <col min="7" max="7" width="17.66015625" style="56" customWidth="1"/>
    <col min="8" max="8" width="12.66015625" style="56" customWidth="1"/>
    <col min="9" max="9" width="12.33203125" style="56" customWidth="1"/>
    <col min="10" max="10" width="14.5" style="6" customWidth="1"/>
    <col min="11" max="11" width="16.83203125" style="6" customWidth="1"/>
    <col min="12" max="12" width="11.66015625" style="2" bestFit="1" customWidth="1"/>
    <col min="13" max="16384" width="10.66015625" style="2" customWidth="1"/>
  </cols>
  <sheetData>
    <row r="1" spans="1:11" s="1" customFormat="1" ht="9.75" customHeight="1">
      <c r="A1" s="4"/>
      <c r="F1" s="56"/>
      <c r="G1" s="56"/>
      <c r="H1" s="56"/>
      <c r="I1" s="56"/>
      <c r="J1" s="6"/>
      <c r="K1" s="6"/>
    </row>
    <row r="2" spans="1:11" s="12" customFormat="1" ht="30" customHeight="1">
      <c r="A2" s="43"/>
      <c r="B2" s="13"/>
      <c r="C2" s="23"/>
      <c r="D2" s="28"/>
      <c r="F2" s="57"/>
      <c r="G2" s="57"/>
      <c r="H2" s="57"/>
      <c r="I2" s="57"/>
      <c r="J2" s="14"/>
      <c r="K2" s="15" t="s">
        <v>90</v>
      </c>
    </row>
    <row r="3" spans="1:11" s="12" customFormat="1" ht="17.25" customHeight="1">
      <c r="A3" s="43"/>
      <c r="B3" s="16"/>
      <c r="C3" s="24"/>
      <c r="D3" s="28"/>
      <c r="F3" s="57"/>
      <c r="G3" s="57"/>
      <c r="H3" s="57"/>
      <c r="I3" s="57"/>
      <c r="J3" s="14"/>
      <c r="K3" s="15" t="s">
        <v>91</v>
      </c>
    </row>
    <row r="4" spans="1:11" s="12" customFormat="1" ht="28.5" customHeight="1">
      <c r="A4" s="43"/>
      <c r="B4" s="16"/>
      <c r="C4" s="24"/>
      <c r="D4" s="28"/>
      <c r="F4" s="57"/>
      <c r="G4" s="57"/>
      <c r="H4" s="57"/>
      <c r="I4" s="57"/>
      <c r="J4" s="14"/>
      <c r="K4" s="42" t="s">
        <v>92</v>
      </c>
    </row>
    <row r="5" spans="1:11" s="12" customFormat="1" ht="19.5" customHeight="1">
      <c r="A5" s="43"/>
      <c r="B5" s="16"/>
      <c r="C5" s="24"/>
      <c r="D5" s="28"/>
      <c r="F5" s="57"/>
      <c r="G5" s="57"/>
      <c r="H5" s="57"/>
      <c r="I5" s="57"/>
      <c r="J5" s="14"/>
      <c r="K5" s="42" t="s">
        <v>247</v>
      </c>
    </row>
    <row r="6" spans="1:10" s="12" customFormat="1" ht="15" customHeight="1">
      <c r="A6" s="43"/>
      <c r="B6" s="16"/>
      <c r="C6" s="24"/>
      <c r="D6" s="29"/>
      <c r="E6" s="17"/>
      <c r="F6" s="57"/>
      <c r="G6" s="57"/>
      <c r="H6" s="57"/>
      <c r="I6" s="57"/>
      <c r="J6" s="14"/>
    </row>
    <row r="7" spans="1:11" s="12" customFormat="1" ht="19.5" customHeight="1">
      <c r="A7" s="193" t="s">
        <v>93</v>
      </c>
      <c r="B7" s="193"/>
      <c r="C7" s="193"/>
      <c r="D7" s="193"/>
      <c r="E7" s="193"/>
      <c r="F7" s="193"/>
      <c r="G7" s="193"/>
      <c r="H7" s="193"/>
      <c r="I7" s="193"/>
      <c r="J7" s="193"/>
      <c r="K7" s="193"/>
    </row>
    <row r="8" spans="1:11" s="12" customFormat="1" ht="19.5" customHeight="1">
      <c r="A8" s="193" t="s">
        <v>94</v>
      </c>
      <c r="B8" s="193"/>
      <c r="C8" s="193"/>
      <c r="D8" s="193"/>
      <c r="E8" s="193"/>
      <c r="F8" s="193"/>
      <c r="G8" s="193"/>
      <c r="H8" s="193"/>
      <c r="I8" s="193"/>
      <c r="J8" s="193"/>
      <c r="K8" s="193"/>
    </row>
    <row r="9" spans="1:11" s="12" customFormat="1" ht="22.5" customHeight="1">
      <c r="A9" s="193" t="s">
        <v>248</v>
      </c>
      <c r="B9" s="193"/>
      <c r="C9" s="193"/>
      <c r="D9" s="193"/>
      <c r="E9" s="193"/>
      <c r="F9" s="193"/>
      <c r="G9" s="193"/>
      <c r="H9" s="193"/>
      <c r="I9" s="193"/>
      <c r="J9" s="193"/>
      <c r="K9" s="193"/>
    </row>
    <row r="10" spans="1:10" s="12" customFormat="1" ht="12" customHeight="1">
      <c r="A10" s="44"/>
      <c r="B10" s="16"/>
      <c r="C10" s="25"/>
      <c r="D10" s="29"/>
      <c r="F10" s="57"/>
      <c r="G10" s="57"/>
      <c r="H10" s="57"/>
      <c r="I10" s="58" t="s">
        <v>95</v>
      </c>
      <c r="J10" s="14"/>
    </row>
    <row r="11" spans="1:11" ht="30" customHeight="1">
      <c r="A11" s="242" t="s">
        <v>4</v>
      </c>
      <c r="B11" s="232" t="s">
        <v>97</v>
      </c>
      <c r="C11" s="232" t="s">
        <v>5</v>
      </c>
      <c r="D11" s="232" t="s">
        <v>6</v>
      </c>
      <c r="E11" s="5" t="s">
        <v>7</v>
      </c>
      <c r="F11" s="198" t="s">
        <v>0</v>
      </c>
      <c r="G11" s="198" t="s">
        <v>1</v>
      </c>
      <c r="H11" s="198" t="s">
        <v>2</v>
      </c>
      <c r="I11" s="198" t="s">
        <v>3</v>
      </c>
      <c r="J11" s="232" t="s">
        <v>96</v>
      </c>
      <c r="K11" s="232" t="s">
        <v>8</v>
      </c>
    </row>
    <row r="12" spans="1:11" ht="12" customHeight="1">
      <c r="A12" s="243"/>
      <c r="B12" s="233"/>
      <c r="C12" s="233"/>
      <c r="D12" s="233"/>
      <c r="E12" s="5" t="s">
        <v>9</v>
      </c>
      <c r="F12" s="199"/>
      <c r="G12" s="199"/>
      <c r="H12" s="199"/>
      <c r="I12" s="199"/>
      <c r="J12" s="233"/>
      <c r="K12" s="233"/>
    </row>
    <row r="13" spans="1:11" ht="12" customHeight="1">
      <c r="A13" s="244"/>
      <c r="B13" s="234"/>
      <c r="C13" s="234"/>
      <c r="D13" s="234"/>
      <c r="E13" s="5" t="s">
        <v>10</v>
      </c>
      <c r="F13" s="200"/>
      <c r="G13" s="200"/>
      <c r="H13" s="200"/>
      <c r="I13" s="200"/>
      <c r="J13" s="234"/>
      <c r="K13" s="234"/>
    </row>
    <row r="14" spans="1:11" ht="21" customHeight="1">
      <c r="A14" s="194" t="s">
        <v>11</v>
      </c>
      <c r="B14" s="195"/>
      <c r="C14" s="195"/>
      <c r="D14" s="195"/>
      <c r="E14" s="196"/>
      <c r="F14" s="60">
        <f>F15+F86+F394</f>
        <v>561683.635</v>
      </c>
      <c r="G14" s="60">
        <f>G15+G86+G394</f>
        <v>464570.2</v>
      </c>
      <c r="H14" s="60">
        <f>H15+H86+H394</f>
        <v>0</v>
      </c>
      <c r="I14" s="60">
        <f>I15+I86+I394</f>
        <v>97113.43500000001</v>
      </c>
      <c r="J14" s="7"/>
      <c r="K14" s="7"/>
    </row>
    <row r="15" spans="1:11" ht="18.75" customHeight="1" outlineLevel="1">
      <c r="A15" s="192" t="s">
        <v>12</v>
      </c>
      <c r="B15" s="192"/>
      <c r="C15" s="192"/>
      <c r="D15" s="192"/>
      <c r="E15" s="192"/>
      <c r="F15" s="61">
        <f>G15+H15+I15</f>
        <v>144788</v>
      </c>
      <c r="G15" s="61">
        <f>G16+G20+G24+G28+G32+G54+G58+G67+G80+G83</f>
        <v>144788</v>
      </c>
      <c r="H15" s="61"/>
      <c r="I15" s="61"/>
      <c r="J15" s="8"/>
      <c r="K15" s="8"/>
    </row>
    <row r="16" spans="1:11" ht="15.75" customHeight="1" outlineLevel="2">
      <c r="A16" s="189" t="s">
        <v>185</v>
      </c>
      <c r="B16" s="189"/>
      <c r="C16" s="189"/>
      <c r="D16" s="189"/>
      <c r="E16" s="189"/>
      <c r="F16" s="62">
        <f>G16+H16+I16</f>
        <v>5800</v>
      </c>
      <c r="G16" s="62">
        <f>G17</f>
        <v>5800</v>
      </c>
      <c r="H16" s="62"/>
      <c r="I16" s="62"/>
      <c r="J16" s="18"/>
      <c r="K16" s="18"/>
    </row>
    <row r="17" spans="1:11" ht="15.75" customHeight="1" outlineLevel="3">
      <c r="A17" s="169" t="s">
        <v>20</v>
      </c>
      <c r="B17" s="169"/>
      <c r="C17" s="169"/>
      <c r="D17" s="169"/>
      <c r="E17" s="169"/>
      <c r="F17" s="63">
        <f>G17+H17+I17</f>
        <v>5800</v>
      </c>
      <c r="G17" s="63">
        <f>SUM(G18:G19)</f>
        <v>5800</v>
      </c>
      <c r="H17" s="63"/>
      <c r="I17" s="63"/>
      <c r="J17" s="9"/>
      <c r="K17" s="9"/>
    </row>
    <row r="18" spans="1:11" ht="16.5" customHeight="1" outlineLevel="4">
      <c r="A18" s="177">
        <v>1</v>
      </c>
      <c r="B18" s="184" t="s">
        <v>349</v>
      </c>
      <c r="C18" s="170" t="s">
        <v>14</v>
      </c>
      <c r="D18" s="170" t="s">
        <v>14</v>
      </c>
      <c r="E18" s="3"/>
      <c r="F18" s="165">
        <v>5800</v>
      </c>
      <c r="G18" s="165">
        <v>5800</v>
      </c>
      <c r="H18" s="165"/>
      <c r="I18" s="165"/>
      <c r="J18" s="190" t="s">
        <v>829</v>
      </c>
      <c r="K18" s="167" t="s">
        <v>99</v>
      </c>
    </row>
    <row r="19" spans="1:11" ht="54.75" customHeight="1" outlineLevel="4">
      <c r="A19" s="178"/>
      <c r="B19" s="185"/>
      <c r="C19" s="172"/>
      <c r="D19" s="172"/>
      <c r="E19" s="3"/>
      <c r="F19" s="166"/>
      <c r="G19" s="166"/>
      <c r="H19" s="166"/>
      <c r="I19" s="166"/>
      <c r="J19" s="191"/>
      <c r="K19" s="168"/>
    </row>
    <row r="20" spans="1:11" ht="22.5" customHeight="1" outlineLevel="2">
      <c r="A20" s="189" t="s">
        <v>186</v>
      </c>
      <c r="B20" s="189"/>
      <c r="C20" s="189"/>
      <c r="D20" s="189"/>
      <c r="E20" s="189"/>
      <c r="F20" s="62">
        <f>F21</f>
        <v>6594</v>
      </c>
      <c r="G20" s="62">
        <f>G21</f>
        <v>6594</v>
      </c>
      <c r="H20" s="62"/>
      <c r="I20" s="62"/>
      <c r="J20" s="18"/>
      <c r="K20" s="18"/>
    </row>
    <row r="21" spans="1:11" ht="15.75" customHeight="1" outlineLevel="3">
      <c r="A21" s="169" t="s">
        <v>20</v>
      </c>
      <c r="B21" s="169"/>
      <c r="C21" s="169"/>
      <c r="D21" s="169"/>
      <c r="E21" s="169"/>
      <c r="F21" s="63">
        <f>F22</f>
        <v>6594</v>
      </c>
      <c r="G21" s="63">
        <f>G22</f>
        <v>6594</v>
      </c>
      <c r="H21" s="63"/>
      <c r="I21" s="63"/>
      <c r="J21" s="9"/>
      <c r="K21" s="9"/>
    </row>
    <row r="22" spans="1:11" ht="15.75" customHeight="1" outlineLevel="4">
      <c r="A22" s="177">
        <v>1</v>
      </c>
      <c r="B22" s="184" t="s">
        <v>350</v>
      </c>
      <c r="C22" s="184" t="s">
        <v>14</v>
      </c>
      <c r="D22" s="184" t="s">
        <v>14</v>
      </c>
      <c r="E22" s="74"/>
      <c r="F22" s="163">
        <v>6594</v>
      </c>
      <c r="G22" s="163">
        <v>6594</v>
      </c>
      <c r="H22" s="163"/>
      <c r="I22" s="165"/>
      <c r="J22" s="190" t="s">
        <v>830</v>
      </c>
      <c r="K22" s="167" t="s">
        <v>99</v>
      </c>
    </row>
    <row r="23" spans="1:11" ht="53.25" customHeight="1" outlineLevel="4">
      <c r="A23" s="178"/>
      <c r="B23" s="185"/>
      <c r="C23" s="186"/>
      <c r="D23" s="186"/>
      <c r="E23" s="74"/>
      <c r="F23" s="164"/>
      <c r="G23" s="164"/>
      <c r="H23" s="164"/>
      <c r="I23" s="166"/>
      <c r="J23" s="191"/>
      <c r="K23" s="168"/>
    </row>
    <row r="24" spans="1:11" ht="18" customHeight="1" outlineLevel="2">
      <c r="A24" s="246" t="s">
        <v>187</v>
      </c>
      <c r="B24" s="246"/>
      <c r="C24" s="246"/>
      <c r="D24" s="246"/>
      <c r="E24" s="246"/>
      <c r="F24" s="78">
        <f>F26</f>
        <v>3800</v>
      </c>
      <c r="G24" s="78">
        <f>G26</f>
        <v>3800</v>
      </c>
      <c r="H24" s="78"/>
      <c r="I24" s="78"/>
      <c r="J24" s="79"/>
      <c r="K24" s="79"/>
    </row>
    <row r="25" spans="1:11" ht="15.75" customHeight="1" outlineLevel="3">
      <c r="A25" s="179" t="s">
        <v>126</v>
      </c>
      <c r="B25" s="179"/>
      <c r="C25" s="179"/>
      <c r="D25" s="179"/>
      <c r="E25" s="179"/>
      <c r="F25" s="76">
        <f>G25</f>
        <v>3800</v>
      </c>
      <c r="G25" s="76">
        <f>G26</f>
        <v>3800</v>
      </c>
      <c r="H25" s="76"/>
      <c r="I25" s="76"/>
      <c r="J25" s="77"/>
      <c r="K25" s="77"/>
    </row>
    <row r="26" spans="1:11" ht="13.5" customHeight="1" outlineLevel="4">
      <c r="A26" s="180">
        <v>1</v>
      </c>
      <c r="B26" s="184" t="s">
        <v>351</v>
      </c>
      <c r="C26" s="184" t="s">
        <v>14</v>
      </c>
      <c r="D26" s="184" t="s">
        <v>14</v>
      </c>
      <c r="E26" s="74"/>
      <c r="F26" s="163">
        <v>3800</v>
      </c>
      <c r="G26" s="163">
        <v>3800</v>
      </c>
      <c r="H26" s="163"/>
      <c r="I26" s="163"/>
      <c r="J26" s="190" t="s">
        <v>831</v>
      </c>
      <c r="K26" s="190" t="s">
        <v>99</v>
      </c>
    </row>
    <row r="27" spans="1:11" ht="69.75" customHeight="1" outlineLevel="4">
      <c r="A27" s="181"/>
      <c r="B27" s="185"/>
      <c r="C27" s="185"/>
      <c r="D27" s="186"/>
      <c r="E27" s="74"/>
      <c r="F27" s="164"/>
      <c r="G27" s="164"/>
      <c r="H27" s="164"/>
      <c r="I27" s="164"/>
      <c r="J27" s="191"/>
      <c r="K27" s="191"/>
    </row>
    <row r="28" spans="1:11" ht="15.75" customHeight="1" outlineLevel="2">
      <c r="A28" s="189" t="s">
        <v>188</v>
      </c>
      <c r="B28" s="189"/>
      <c r="C28" s="189"/>
      <c r="D28" s="189"/>
      <c r="E28" s="189"/>
      <c r="F28" s="62">
        <f>F30</f>
        <v>4394</v>
      </c>
      <c r="G28" s="62">
        <f>G30</f>
        <v>4394</v>
      </c>
      <c r="H28" s="62"/>
      <c r="I28" s="62"/>
      <c r="J28" s="18"/>
      <c r="K28" s="18"/>
    </row>
    <row r="29" spans="1:11" ht="15.75" customHeight="1" outlineLevel="3">
      <c r="A29" s="179" t="s">
        <v>126</v>
      </c>
      <c r="B29" s="179"/>
      <c r="C29" s="179"/>
      <c r="D29" s="179"/>
      <c r="E29" s="179"/>
      <c r="F29" s="63">
        <f>G29</f>
        <v>4394</v>
      </c>
      <c r="G29" s="63">
        <f>G30</f>
        <v>4394</v>
      </c>
      <c r="H29" s="63"/>
      <c r="I29" s="63"/>
      <c r="J29" s="9"/>
      <c r="K29" s="9"/>
    </row>
    <row r="30" spans="1:11" ht="15" customHeight="1" outlineLevel="4">
      <c r="A30" s="177">
        <v>1</v>
      </c>
      <c r="B30" s="184" t="s">
        <v>352</v>
      </c>
      <c r="C30" s="184" t="s">
        <v>14</v>
      </c>
      <c r="D30" s="170" t="s">
        <v>14</v>
      </c>
      <c r="E30" s="3"/>
      <c r="F30" s="165">
        <v>4394</v>
      </c>
      <c r="G30" s="165">
        <v>4394</v>
      </c>
      <c r="H30" s="165"/>
      <c r="I30" s="165"/>
      <c r="J30" s="190" t="s">
        <v>832</v>
      </c>
      <c r="K30" s="167" t="s">
        <v>99</v>
      </c>
    </row>
    <row r="31" spans="1:11" ht="57" customHeight="1" outlineLevel="4">
      <c r="A31" s="178"/>
      <c r="B31" s="185"/>
      <c r="C31" s="185"/>
      <c r="D31" s="172"/>
      <c r="E31" s="3"/>
      <c r="F31" s="166"/>
      <c r="G31" s="166"/>
      <c r="H31" s="166"/>
      <c r="I31" s="166"/>
      <c r="J31" s="191"/>
      <c r="K31" s="168"/>
    </row>
    <row r="32" spans="1:11" ht="44.25" customHeight="1" outlineLevel="2">
      <c r="A32" s="189" t="s">
        <v>249</v>
      </c>
      <c r="B32" s="189"/>
      <c r="C32" s="189"/>
      <c r="D32" s="189"/>
      <c r="E32" s="189"/>
      <c r="F32" s="62">
        <f>G32</f>
        <v>4200</v>
      </c>
      <c r="G32" s="62">
        <f>G33+G36+G39+G42+G45+G51+G48</f>
        <v>4200</v>
      </c>
      <c r="H32" s="62"/>
      <c r="I32" s="62"/>
      <c r="J32" s="18"/>
      <c r="K32" s="18"/>
    </row>
    <row r="33" spans="1:11" ht="15.75" customHeight="1" outlineLevel="3">
      <c r="A33" s="169" t="s">
        <v>251</v>
      </c>
      <c r="B33" s="169"/>
      <c r="C33" s="169"/>
      <c r="D33" s="169"/>
      <c r="E33" s="169"/>
      <c r="F33" s="63">
        <f>F34</f>
        <v>1300</v>
      </c>
      <c r="G33" s="63">
        <f>G34</f>
        <v>1300</v>
      </c>
      <c r="H33" s="63"/>
      <c r="I33" s="63"/>
      <c r="J33" s="9"/>
      <c r="K33" s="9"/>
    </row>
    <row r="34" spans="1:11" ht="18.75" customHeight="1" outlineLevel="4">
      <c r="A34" s="180">
        <v>1</v>
      </c>
      <c r="B34" s="184" t="s">
        <v>358</v>
      </c>
      <c r="C34" s="184" t="s">
        <v>250</v>
      </c>
      <c r="D34" s="184" t="s">
        <v>14</v>
      </c>
      <c r="E34" s="74"/>
      <c r="F34" s="163">
        <v>1300</v>
      </c>
      <c r="G34" s="163">
        <v>1300</v>
      </c>
      <c r="H34" s="163"/>
      <c r="I34" s="163"/>
      <c r="J34" s="190" t="s">
        <v>833</v>
      </c>
      <c r="K34" s="190" t="s">
        <v>99</v>
      </c>
    </row>
    <row r="35" spans="1:11" ht="43.5" customHeight="1" outlineLevel="4">
      <c r="A35" s="181"/>
      <c r="B35" s="185"/>
      <c r="C35" s="185"/>
      <c r="D35" s="186"/>
      <c r="E35" s="74"/>
      <c r="F35" s="164"/>
      <c r="G35" s="164"/>
      <c r="H35" s="164"/>
      <c r="I35" s="164"/>
      <c r="J35" s="191"/>
      <c r="K35" s="191"/>
    </row>
    <row r="36" spans="1:11" ht="15.75" customHeight="1" outlineLevel="3">
      <c r="A36" s="179" t="s">
        <v>253</v>
      </c>
      <c r="B36" s="179"/>
      <c r="C36" s="179"/>
      <c r="D36" s="179"/>
      <c r="E36" s="179"/>
      <c r="F36" s="76">
        <f>F37</f>
        <v>450</v>
      </c>
      <c r="G36" s="76">
        <f>G37</f>
        <v>450</v>
      </c>
      <c r="H36" s="76"/>
      <c r="I36" s="76"/>
      <c r="J36" s="77"/>
      <c r="K36" s="77"/>
    </row>
    <row r="37" spans="1:11" ht="24.75" customHeight="1" outlineLevel="4">
      <c r="A37" s="180">
        <v>1</v>
      </c>
      <c r="B37" s="184" t="s">
        <v>359</v>
      </c>
      <c r="C37" s="184" t="s">
        <v>252</v>
      </c>
      <c r="D37" s="184" t="s">
        <v>14</v>
      </c>
      <c r="E37" s="74"/>
      <c r="F37" s="163">
        <v>450</v>
      </c>
      <c r="G37" s="163">
        <v>450</v>
      </c>
      <c r="H37" s="163"/>
      <c r="I37" s="163"/>
      <c r="J37" s="190" t="s">
        <v>834</v>
      </c>
      <c r="K37" s="190" t="s">
        <v>99</v>
      </c>
    </row>
    <row r="38" spans="1:11" ht="40.5" customHeight="1" outlineLevel="4">
      <c r="A38" s="181"/>
      <c r="B38" s="185"/>
      <c r="C38" s="185"/>
      <c r="D38" s="186"/>
      <c r="E38" s="74"/>
      <c r="F38" s="164"/>
      <c r="G38" s="164"/>
      <c r="H38" s="164"/>
      <c r="I38" s="164"/>
      <c r="J38" s="191"/>
      <c r="K38" s="191"/>
    </row>
    <row r="39" spans="1:11" ht="15.75" customHeight="1" outlineLevel="3">
      <c r="A39" s="179" t="s">
        <v>16</v>
      </c>
      <c r="B39" s="179"/>
      <c r="C39" s="179"/>
      <c r="D39" s="179"/>
      <c r="E39" s="179"/>
      <c r="F39" s="76">
        <f>F40</f>
        <v>450</v>
      </c>
      <c r="G39" s="76">
        <f>G40</f>
        <v>450</v>
      </c>
      <c r="H39" s="76"/>
      <c r="I39" s="76"/>
      <c r="J39" s="77"/>
      <c r="K39" s="77"/>
    </row>
    <row r="40" spans="1:11" ht="19.5" customHeight="1" outlineLevel="4">
      <c r="A40" s="180">
        <v>1</v>
      </c>
      <c r="B40" s="184" t="s">
        <v>353</v>
      </c>
      <c r="C40" s="184" t="s">
        <v>254</v>
      </c>
      <c r="D40" s="184" t="s">
        <v>14</v>
      </c>
      <c r="E40" s="74"/>
      <c r="F40" s="163">
        <v>450</v>
      </c>
      <c r="G40" s="163">
        <v>450</v>
      </c>
      <c r="H40" s="163"/>
      <c r="I40" s="163"/>
      <c r="J40" s="190" t="s">
        <v>835</v>
      </c>
      <c r="K40" s="190" t="s">
        <v>99</v>
      </c>
    </row>
    <row r="41" spans="1:11" ht="57.75" customHeight="1" outlineLevel="4">
      <c r="A41" s="181"/>
      <c r="B41" s="185"/>
      <c r="C41" s="185"/>
      <c r="D41" s="186"/>
      <c r="E41" s="74"/>
      <c r="F41" s="164"/>
      <c r="G41" s="164"/>
      <c r="H41" s="164"/>
      <c r="I41" s="164"/>
      <c r="J41" s="191"/>
      <c r="K41" s="191"/>
    </row>
    <row r="42" spans="1:11" ht="15.75" customHeight="1" outlineLevel="3">
      <c r="A42" s="179" t="s">
        <v>18</v>
      </c>
      <c r="B42" s="179"/>
      <c r="C42" s="179"/>
      <c r="D42" s="179"/>
      <c r="E42" s="179"/>
      <c r="F42" s="76">
        <f>F43</f>
        <v>400</v>
      </c>
      <c r="G42" s="76">
        <f>G43</f>
        <v>400</v>
      </c>
      <c r="H42" s="76"/>
      <c r="I42" s="76"/>
      <c r="J42" s="77"/>
      <c r="K42" s="77"/>
    </row>
    <row r="43" spans="1:11" ht="27" customHeight="1" outlineLevel="4">
      <c r="A43" s="180">
        <v>1</v>
      </c>
      <c r="B43" s="184" t="s">
        <v>356</v>
      </c>
      <c r="C43" s="184" t="s">
        <v>19</v>
      </c>
      <c r="D43" s="184" t="s">
        <v>14</v>
      </c>
      <c r="E43" s="74"/>
      <c r="F43" s="163">
        <v>400</v>
      </c>
      <c r="G43" s="163">
        <v>400</v>
      </c>
      <c r="H43" s="163"/>
      <c r="I43" s="163"/>
      <c r="J43" s="190" t="s">
        <v>836</v>
      </c>
      <c r="K43" s="190" t="s">
        <v>99</v>
      </c>
    </row>
    <row r="44" spans="1:11" ht="43.5" customHeight="1" outlineLevel="4">
      <c r="A44" s="181"/>
      <c r="B44" s="185"/>
      <c r="C44" s="185"/>
      <c r="D44" s="186"/>
      <c r="E44" s="74"/>
      <c r="F44" s="164"/>
      <c r="G44" s="164"/>
      <c r="H44" s="164"/>
      <c r="I44" s="164"/>
      <c r="J44" s="191"/>
      <c r="K44" s="191"/>
    </row>
    <row r="45" spans="1:11" ht="15.75" customHeight="1" outlineLevel="3">
      <c r="A45" s="179" t="s">
        <v>255</v>
      </c>
      <c r="B45" s="179"/>
      <c r="C45" s="179"/>
      <c r="D45" s="179"/>
      <c r="E45" s="179"/>
      <c r="F45" s="76">
        <f>G45</f>
        <v>450</v>
      </c>
      <c r="G45" s="76">
        <f>G46</f>
        <v>450</v>
      </c>
      <c r="H45" s="76"/>
      <c r="I45" s="76"/>
      <c r="J45" s="77"/>
      <c r="K45" s="77"/>
    </row>
    <row r="46" spans="1:11" ht="30.75" customHeight="1" outlineLevel="4">
      <c r="A46" s="180">
        <v>1</v>
      </c>
      <c r="B46" s="184" t="s">
        <v>354</v>
      </c>
      <c r="C46" s="184" t="s">
        <v>256</v>
      </c>
      <c r="D46" s="184" t="s">
        <v>14</v>
      </c>
      <c r="E46" s="74"/>
      <c r="F46" s="163">
        <v>450</v>
      </c>
      <c r="G46" s="163">
        <v>450</v>
      </c>
      <c r="H46" s="163"/>
      <c r="I46" s="163"/>
      <c r="J46" s="190" t="s">
        <v>837</v>
      </c>
      <c r="K46" s="190" t="s">
        <v>99</v>
      </c>
    </row>
    <row r="47" spans="1:11" ht="38.25" customHeight="1" outlineLevel="4">
      <c r="A47" s="181"/>
      <c r="B47" s="185"/>
      <c r="C47" s="185"/>
      <c r="D47" s="186"/>
      <c r="E47" s="74"/>
      <c r="F47" s="164"/>
      <c r="G47" s="164"/>
      <c r="H47" s="164"/>
      <c r="I47" s="164"/>
      <c r="J47" s="191"/>
      <c r="K47" s="191"/>
    </row>
    <row r="48" spans="1:11" ht="15.75" customHeight="1" outlineLevel="3">
      <c r="A48" s="179" t="s">
        <v>24</v>
      </c>
      <c r="B48" s="179"/>
      <c r="C48" s="179"/>
      <c r="D48" s="179"/>
      <c r="E48" s="179"/>
      <c r="F48" s="76">
        <f>F49</f>
        <v>650</v>
      </c>
      <c r="G48" s="76">
        <f>G49</f>
        <v>650</v>
      </c>
      <c r="H48" s="76"/>
      <c r="I48" s="76"/>
      <c r="J48" s="77"/>
      <c r="K48" s="77"/>
    </row>
    <row r="49" spans="1:11" ht="30" customHeight="1" outlineLevel="4">
      <c r="A49" s="180">
        <v>1</v>
      </c>
      <c r="B49" s="184" t="s">
        <v>355</v>
      </c>
      <c r="C49" s="184" t="s">
        <v>257</v>
      </c>
      <c r="D49" s="184" t="s">
        <v>14</v>
      </c>
      <c r="E49" s="74"/>
      <c r="F49" s="163">
        <v>650</v>
      </c>
      <c r="G49" s="163">
        <v>650</v>
      </c>
      <c r="H49" s="163"/>
      <c r="I49" s="163"/>
      <c r="J49" s="190" t="s">
        <v>838</v>
      </c>
      <c r="K49" s="190" t="s">
        <v>99</v>
      </c>
    </row>
    <row r="50" spans="1:11" ht="43.5" customHeight="1" outlineLevel="4">
      <c r="A50" s="181"/>
      <c r="B50" s="185"/>
      <c r="C50" s="185"/>
      <c r="D50" s="186"/>
      <c r="E50" s="74"/>
      <c r="F50" s="164"/>
      <c r="G50" s="164"/>
      <c r="H50" s="164"/>
      <c r="I50" s="164"/>
      <c r="J50" s="191"/>
      <c r="K50" s="191"/>
    </row>
    <row r="51" spans="1:11" ht="15.75" customHeight="1" outlineLevel="3">
      <c r="A51" s="179" t="s">
        <v>26</v>
      </c>
      <c r="B51" s="179"/>
      <c r="C51" s="179"/>
      <c r="D51" s="179"/>
      <c r="E51" s="179"/>
      <c r="F51" s="76">
        <v>500</v>
      </c>
      <c r="G51" s="76">
        <v>500</v>
      </c>
      <c r="H51" s="76"/>
      <c r="I51" s="76"/>
      <c r="J51" s="77"/>
      <c r="K51" s="77"/>
    </row>
    <row r="52" spans="1:11" ht="26.25" customHeight="1" outlineLevel="4">
      <c r="A52" s="180">
        <v>1</v>
      </c>
      <c r="B52" s="184" t="s">
        <v>357</v>
      </c>
      <c r="C52" s="184" t="s">
        <v>27</v>
      </c>
      <c r="D52" s="184" t="s">
        <v>14</v>
      </c>
      <c r="E52" s="74"/>
      <c r="F52" s="163">
        <v>500</v>
      </c>
      <c r="G52" s="163">
        <v>500</v>
      </c>
      <c r="H52" s="163"/>
      <c r="I52" s="163"/>
      <c r="J52" s="190" t="s">
        <v>839</v>
      </c>
      <c r="K52" s="190" t="s">
        <v>99</v>
      </c>
    </row>
    <row r="53" spans="1:11" ht="43.5" customHeight="1" outlineLevel="4">
      <c r="A53" s="181"/>
      <c r="B53" s="185"/>
      <c r="C53" s="185"/>
      <c r="D53" s="186"/>
      <c r="E53" s="74"/>
      <c r="F53" s="164"/>
      <c r="G53" s="164"/>
      <c r="H53" s="164"/>
      <c r="I53" s="164"/>
      <c r="J53" s="191"/>
      <c r="K53" s="191"/>
    </row>
    <row r="54" spans="1:11" ht="21" customHeight="1" outlineLevel="2">
      <c r="A54" s="189" t="s">
        <v>189</v>
      </c>
      <c r="B54" s="189"/>
      <c r="C54" s="189"/>
      <c r="D54" s="189"/>
      <c r="E54" s="189"/>
      <c r="F54" s="62">
        <f>G54</f>
        <v>1500</v>
      </c>
      <c r="G54" s="62">
        <f>G56</f>
        <v>1500</v>
      </c>
      <c r="H54" s="62"/>
      <c r="I54" s="62"/>
      <c r="J54" s="18"/>
      <c r="K54" s="18"/>
    </row>
    <row r="55" spans="1:11" ht="15.75" customHeight="1" outlineLevel="3">
      <c r="A55" s="179" t="s">
        <v>126</v>
      </c>
      <c r="B55" s="179"/>
      <c r="C55" s="179"/>
      <c r="D55" s="179"/>
      <c r="E55" s="179"/>
      <c r="F55" s="63">
        <f>G55</f>
        <v>1500</v>
      </c>
      <c r="G55" s="63">
        <f>G56</f>
        <v>1500</v>
      </c>
      <c r="H55" s="63"/>
      <c r="I55" s="63"/>
      <c r="J55" s="9"/>
      <c r="K55" s="9"/>
    </row>
    <row r="56" spans="1:11" ht="19.5" customHeight="1" outlineLevel="4">
      <c r="A56" s="177">
        <v>1</v>
      </c>
      <c r="B56" s="184" t="s">
        <v>258</v>
      </c>
      <c r="C56" s="170" t="s">
        <v>14</v>
      </c>
      <c r="D56" s="170" t="s">
        <v>14</v>
      </c>
      <c r="E56" s="3"/>
      <c r="F56" s="165">
        <v>1500</v>
      </c>
      <c r="G56" s="165">
        <v>1500</v>
      </c>
      <c r="H56" s="165"/>
      <c r="I56" s="165"/>
      <c r="J56" s="190" t="s">
        <v>840</v>
      </c>
      <c r="K56" s="167" t="s">
        <v>99</v>
      </c>
    </row>
    <row r="57" spans="1:11" ht="51" customHeight="1" outlineLevel="4">
      <c r="A57" s="178"/>
      <c r="B57" s="185"/>
      <c r="C57" s="172"/>
      <c r="D57" s="172"/>
      <c r="E57" s="3"/>
      <c r="F57" s="166"/>
      <c r="G57" s="166"/>
      <c r="H57" s="166"/>
      <c r="I57" s="166"/>
      <c r="J57" s="191"/>
      <c r="K57" s="168"/>
    </row>
    <row r="58" spans="1:11" ht="19.5" customHeight="1" outlineLevel="2">
      <c r="A58" s="189" t="s">
        <v>190</v>
      </c>
      <c r="B58" s="189"/>
      <c r="C58" s="189"/>
      <c r="D58" s="189"/>
      <c r="E58" s="189"/>
      <c r="F58" s="62">
        <f>G58</f>
        <v>3000</v>
      </c>
      <c r="G58" s="62">
        <f>G59+G62</f>
        <v>3000</v>
      </c>
      <c r="H58" s="62"/>
      <c r="I58" s="62"/>
      <c r="J58" s="18"/>
      <c r="K58" s="18"/>
    </row>
    <row r="59" spans="1:11" ht="15.75" customHeight="1" outlineLevel="3">
      <c r="A59" s="169" t="s">
        <v>191</v>
      </c>
      <c r="B59" s="169"/>
      <c r="C59" s="169"/>
      <c r="D59" s="169"/>
      <c r="E59" s="169"/>
      <c r="F59" s="63">
        <f>G59</f>
        <v>1000</v>
      </c>
      <c r="G59" s="63">
        <f>G60</f>
        <v>1000</v>
      </c>
      <c r="H59" s="63"/>
      <c r="I59" s="63"/>
      <c r="J59" s="77"/>
      <c r="K59" s="9"/>
    </row>
    <row r="60" spans="1:11" ht="19.5" customHeight="1" outlineLevel="4">
      <c r="A60" s="177">
        <v>1</v>
      </c>
      <c r="B60" s="184" t="s">
        <v>360</v>
      </c>
      <c r="C60" s="170" t="s">
        <v>259</v>
      </c>
      <c r="D60" s="170" t="s">
        <v>14</v>
      </c>
      <c r="E60" s="3"/>
      <c r="F60" s="165">
        <f>G60</f>
        <v>1000</v>
      </c>
      <c r="G60" s="165">
        <v>1000</v>
      </c>
      <c r="H60" s="165"/>
      <c r="I60" s="165"/>
      <c r="J60" s="190" t="s">
        <v>841</v>
      </c>
      <c r="K60" s="167" t="s">
        <v>99</v>
      </c>
    </row>
    <row r="61" spans="1:11" ht="36" customHeight="1" outlineLevel="4">
      <c r="A61" s="178"/>
      <c r="B61" s="185"/>
      <c r="C61" s="171"/>
      <c r="D61" s="172"/>
      <c r="E61" s="3"/>
      <c r="F61" s="166"/>
      <c r="G61" s="166"/>
      <c r="H61" s="166"/>
      <c r="I61" s="166"/>
      <c r="J61" s="191"/>
      <c r="K61" s="168"/>
    </row>
    <row r="62" spans="1:11" ht="15.75" customHeight="1" outlineLevel="3">
      <c r="A62" s="169" t="s">
        <v>126</v>
      </c>
      <c r="B62" s="169"/>
      <c r="C62" s="169"/>
      <c r="D62" s="169"/>
      <c r="E62" s="169"/>
      <c r="F62" s="63">
        <f>G62</f>
        <v>2000</v>
      </c>
      <c r="G62" s="63">
        <f>G63+G65</f>
        <v>2000</v>
      </c>
      <c r="H62" s="63"/>
      <c r="I62" s="63"/>
      <c r="J62" s="77"/>
      <c r="K62" s="9"/>
    </row>
    <row r="63" spans="1:11" ht="30.75" customHeight="1" outlineLevel="4">
      <c r="A63" s="177">
        <v>1</v>
      </c>
      <c r="B63" s="184" t="s">
        <v>361</v>
      </c>
      <c r="C63" s="170" t="s">
        <v>14</v>
      </c>
      <c r="D63" s="170" t="s">
        <v>14</v>
      </c>
      <c r="E63" s="3"/>
      <c r="F63" s="165">
        <f>G63</f>
        <v>1000</v>
      </c>
      <c r="G63" s="165">
        <v>1000</v>
      </c>
      <c r="H63" s="165"/>
      <c r="I63" s="165"/>
      <c r="J63" s="190" t="s">
        <v>842</v>
      </c>
      <c r="K63" s="167" t="s">
        <v>99</v>
      </c>
    </row>
    <row r="64" spans="1:11" ht="38.25" customHeight="1" outlineLevel="4">
      <c r="A64" s="178"/>
      <c r="B64" s="185"/>
      <c r="C64" s="172"/>
      <c r="D64" s="172"/>
      <c r="E64" s="3"/>
      <c r="F64" s="166"/>
      <c r="G64" s="166"/>
      <c r="H64" s="166"/>
      <c r="I64" s="166"/>
      <c r="J64" s="191"/>
      <c r="K64" s="168"/>
    </row>
    <row r="65" spans="1:11" ht="30.75" customHeight="1" outlineLevel="4">
      <c r="A65" s="177">
        <v>2</v>
      </c>
      <c r="B65" s="184" t="s">
        <v>362</v>
      </c>
      <c r="C65" s="170" t="s">
        <v>32</v>
      </c>
      <c r="D65" s="170" t="s">
        <v>14</v>
      </c>
      <c r="E65" s="3"/>
      <c r="F65" s="165">
        <f>G65</f>
        <v>1000</v>
      </c>
      <c r="G65" s="165">
        <v>1000</v>
      </c>
      <c r="H65" s="165"/>
      <c r="I65" s="165"/>
      <c r="J65" s="190" t="s">
        <v>843</v>
      </c>
      <c r="K65" s="167" t="s">
        <v>99</v>
      </c>
    </row>
    <row r="66" spans="1:11" ht="38.25" customHeight="1" outlineLevel="4">
      <c r="A66" s="178"/>
      <c r="B66" s="185"/>
      <c r="C66" s="171"/>
      <c r="D66" s="172"/>
      <c r="E66" s="3"/>
      <c r="F66" s="166"/>
      <c r="G66" s="166"/>
      <c r="H66" s="166"/>
      <c r="I66" s="166"/>
      <c r="J66" s="191"/>
      <c r="K66" s="168"/>
    </row>
    <row r="67" spans="1:11" ht="21.75" customHeight="1" outlineLevel="2">
      <c r="A67" s="189" t="s">
        <v>192</v>
      </c>
      <c r="B67" s="189"/>
      <c r="C67" s="189"/>
      <c r="D67" s="189"/>
      <c r="E67" s="189"/>
      <c r="F67" s="62">
        <f>G67</f>
        <v>4000</v>
      </c>
      <c r="G67" s="62">
        <f>G68+G71+G74+G77</f>
        <v>4000</v>
      </c>
      <c r="H67" s="62"/>
      <c r="I67" s="62"/>
      <c r="J67" s="18"/>
      <c r="K67" s="18"/>
    </row>
    <row r="68" spans="1:11" ht="15.75" customHeight="1" outlineLevel="3">
      <c r="A68" s="169" t="s">
        <v>15</v>
      </c>
      <c r="B68" s="169"/>
      <c r="C68" s="169"/>
      <c r="D68" s="169"/>
      <c r="E68" s="169"/>
      <c r="F68" s="63">
        <f>G68</f>
        <v>1300</v>
      </c>
      <c r="G68" s="63">
        <f>G69</f>
        <v>1300</v>
      </c>
      <c r="H68" s="63"/>
      <c r="I68" s="63"/>
      <c r="J68" s="9"/>
      <c r="K68" s="9"/>
    </row>
    <row r="69" spans="1:11" ht="30.75" customHeight="1" outlineLevel="4">
      <c r="A69" s="180">
        <v>1</v>
      </c>
      <c r="B69" s="184" t="s">
        <v>366</v>
      </c>
      <c r="C69" s="184" t="s">
        <v>32</v>
      </c>
      <c r="D69" s="184" t="s">
        <v>14</v>
      </c>
      <c r="E69" s="74"/>
      <c r="F69" s="163">
        <v>1300</v>
      </c>
      <c r="G69" s="163">
        <v>1300</v>
      </c>
      <c r="H69" s="163"/>
      <c r="I69" s="163"/>
      <c r="J69" s="190" t="s">
        <v>844</v>
      </c>
      <c r="K69" s="190" t="s">
        <v>99</v>
      </c>
    </row>
    <row r="70" spans="1:11" ht="38.25" customHeight="1" outlineLevel="4">
      <c r="A70" s="181"/>
      <c r="B70" s="185"/>
      <c r="C70" s="185"/>
      <c r="D70" s="186"/>
      <c r="E70" s="74"/>
      <c r="F70" s="164"/>
      <c r="G70" s="164"/>
      <c r="H70" s="164"/>
      <c r="I70" s="164"/>
      <c r="J70" s="191"/>
      <c r="K70" s="191"/>
    </row>
    <row r="71" spans="1:11" ht="15.75" customHeight="1" outlineLevel="3">
      <c r="A71" s="179" t="s">
        <v>191</v>
      </c>
      <c r="B71" s="179"/>
      <c r="C71" s="179"/>
      <c r="D71" s="179"/>
      <c r="E71" s="179"/>
      <c r="F71" s="76">
        <f>G71</f>
        <v>1350</v>
      </c>
      <c r="G71" s="76">
        <f>G72</f>
        <v>1350</v>
      </c>
      <c r="H71" s="76"/>
      <c r="I71" s="76"/>
      <c r="J71" s="77"/>
      <c r="K71" s="77"/>
    </row>
    <row r="72" spans="1:11" ht="30.75" customHeight="1" outlineLevel="4">
      <c r="A72" s="180">
        <v>1</v>
      </c>
      <c r="B72" s="184" t="s">
        <v>363</v>
      </c>
      <c r="C72" s="184" t="s">
        <v>260</v>
      </c>
      <c r="D72" s="184" t="s">
        <v>14</v>
      </c>
      <c r="E72" s="74"/>
      <c r="F72" s="163">
        <f>G72</f>
        <v>1350</v>
      </c>
      <c r="G72" s="163">
        <v>1350</v>
      </c>
      <c r="H72" s="163"/>
      <c r="I72" s="163"/>
      <c r="J72" s="190" t="s">
        <v>845</v>
      </c>
      <c r="K72" s="190" t="s">
        <v>99</v>
      </c>
    </row>
    <row r="73" spans="1:11" ht="51" customHeight="1" outlineLevel="4">
      <c r="A73" s="181"/>
      <c r="B73" s="185"/>
      <c r="C73" s="185"/>
      <c r="D73" s="186"/>
      <c r="E73" s="74"/>
      <c r="F73" s="164"/>
      <c r="G73" s="164"/>
      <c r="H73" s="164"/>
      <c r="I73" s="164"/>
      <c r="J73" s="191"/>
      <c r="K73" s="191"/>
    </row>
    <row r="74" spans="1:11" ht="24.75" customHeight="1" outlineLevel="3">
      <c r="A74" s="227" t="s">
        <v>126</v>
      </c>
      <c r="B74" s="228"/>
      <c r="C74" s="228"/>
      <c r="D74" s="228"/>
      <c r="E74" s="229"/>
      <c r="F74" s="64">
        <f>G74</f>
        <v>1000</v>
      </c>
      <c r="G74" s="64">
        <v>1000</v>
      </c>
      <c r="H74" s="63"/>
      <c r="I74" s="63"/>
      <c r="J74" s="77"/>
      <c r="K74" s="9"/>
    </row>
    <row r="75" spans="1:11" ht="30.75" customHeight="1" outlineLevel="4">
      <c r="A75" s="180">
        <v>1</v>
      </c>
      <c r="B75" s="184" t="s">
        <v>364</v>
      </c>
      <c r="C75" s="184" t="s">
        <v>31</v>
      </c>
      <c r="D75" s="184" t="s">
        <v>14</v>
      </c>
      <c r="E75" s="74"/>
      <c r="F75" s="165">
        <v>1000</v>
      </c>
      <c r="G75" s="165">
        <v>1000</v>
      </c>
      <c r="H75" s="165"/>
      <c r="I75" s="165"/>
      <c r="J75" s="190" t="s">
        <v>846</v>
      </c>
      <c r="K75" s="167" t="s">
        <v>99</v>
      </c>
    </row>
    <row r="76" spans="1:11" ht="38.25" customHeight="1" outlineLevel="4">
      <c r="A76" s="181"/>
      <c r="B76" s="185"/>
      <c r="C76" s="185"/>
      <c r="D76" s="186"/>
      <c r="E76" s="74"/>
      <c r="F76" s="166"/>
      <c r="G76" s="166"/>
      <c r="H76" s="166"/>
      <c r="I76" s="166"/>
      <c r="J76" s="191"/>
      <c r="K76" s="168"/>
    </row>
    <row r="77" spans="1:11" ht="21" customHeight="1" outlineLevel="4">
      <c r="A77" s="227" t="s">
        <v>28</v>
      </c>
      <c r="B77" s="228"/>
      <c r="C77" s="228"/>
      <c r="D77" s="228"/>
      <c r="E77" s="229"/>
      <c r="F77" s="80">
        <f>G77</f>
        <v>350</v>
      </c>
      <c r="G77" s="80">
        <v>350</v>
      </c>
      <c r="H77" s="80"/>
      <c r="I77" s="80"/>
      <c r="J77" s="147"/>
      <c r="K77" s="81"/>
    </row>
    <row r="78" spans="1:11" ht="30.75" customHeight="1" outlineLevel="4">
      <c r="A78" s="180">
        <v>2</v>
      </c>
      <c r="B78" s="184" t="s">
        <v>365</v>
      </c>
      <c r="C78" s="184" t="s">
        <v>261</v>
      </c>
      <c r="D78" s="184" t="s">
        <v>14</v>
      </c>
      <c r="E78" s="74"/>
      <c r="F78" s="165">
        <v>350</v>
      </c>
      <c r="G78" s="165">
        <v>350</v>
      </c>
      <c r="H78" s="165"/>
      <c r="I78" s="165"/>
      <c r="J78" s="190" t="s">
        <v>847</v>
      </c>
      <c r="K78" s="167" t="s">
        <v>99</v>
      </c>
    </row>
    <row r="79" spans="1:11" ht="38.25" customHeight="1" outlineLevel="4">
      <c r="A79" s="181"/>
      <c r="B79" s="185"/>
      <c r="C79" s="185"/>
      <c r="D79" s="186"/>
      <c r="E79" s="74"/>
      <c r="F79" s="166"/>
      <c r="G79" s="166"/>
      <c r="H79" s="166"/>
      <c r="I79" s="166"/>
      <c r="J79" s="191"/>
      <c r="K79" s="168"/>
    </row>
    <row r="80" spans="1:11" ht="15.75" customHeight="1" outlineLevel="2">
      <c r="A80" s="189" t="s">
        <v>196</v>
      </c>
      <c r="B80" s="189"/>
      <c r="C80" s="189"/>
      <c r="D80" s="189"/>
      <c r="E80" s="189"/>
      <c r="F80" s="62">
        <v>106000</v>
      </c>
      <c r="G80" s="62">
        <v>106000</v>
      </c>
      <c r="H80" s="62"/>
      <c r="I80" s="62"/>
      <c r="J80" s="18"/>
      <c r="K80" s="18"/>
    </row>
    <row r="81" spans="1:11" ht="26.25" customHeight="1" outlineLevel="4">
      <c r="A81" s="180">
        <v>1</v>
      </c>
      <c r="B81" s="184" t="s">
        <v>108</v>
      </c>
      <c r="C81" s="184" t="s">
        <v>98</v>
      </c>
      <c r="D81" s="184" t="s">
        <v>98</v>
      </c>
      <c r="E81" s="74"/>
      <c r="F81" s="163">
        <v>106000</v>
      </c>
      <c r="G81" s="163">
        <v>106000</v>
      </c>
      <c r="H81" s="163"/>
      <c r="I81" s="163"/>
      <c r="J81" s="190"/>
      <c r="K81" s="190" t="s">
        <v>262</v>
      </c>
    </row>
    <row r="82" spans="1:11" ht="23.25" customHeight="1" outlineLevel="4">
      <c r="A82" s="181"/>
      <c r="B82" s="185"/>
      <c r="C82" s="185"/>
      <c r="D82" s="186"/>
      <c r="E82" s="74"/>
      <c r="F82" s="164"/>
      <c r="G82" s="164"/>
      <c r="H82" s="164"/>
      <c r="I82" s="164"/>
      <c r="J82" s="191"/>
      <c r="K82" s="191"/>
    </row>
    <row r="83" spans="1:11" ht="30" customHeight="1" outlineLevel="1">
      <c r="A83" s="189" t="s">
        <v>197</v>
      </c>
      <c r="B83" s="189"/>
      <c r="C83" s="189"/>
      <c r="D83" s="189"/>
      <c r="E83" s="189"/>
      <c r="F83" s="62">
        <v>5500</v>
      </c>
      <c r="G83" s="62">
        <v>5500</v>
      </c>
      <c r="H83" s="62"/>
      <c r="I83" s="62"/>
      <c r="J83" s="18"/>
      <c r="K83" s="18"/>
    </row>
    <row r="84" spans="1:11" ht="25.5" customHeight="1" outlineLevel="4">
      <c r="A84" s="180">
        <v>1</v>
      </c>
      <c r="B84" s="184" t="s">
        <v>109</v>
      </c>
      <c r="C84" s="184" t="s">
        <v>98</v>
      </c>
      <c r="D84" s="184" t="s">
        <v>98</v>
      </c>
      <c r="E84" s="74"/>
      <c r="F84" s="163">
        <v>5500</v>
      </c>
      <c r="G84" s="163">
        <v>5500</v>
      </c>
      <c r="H84" s="163"/>
      <c r="I84" s="163"/>
      <c r="J84" s="190"/>
      <c r="K84" s="190" t="s">
        <v>107</v>
      </c>
    </row>
    <row r="85" spans="1:11" ht="34.5" customHeight="1" outlineLevel="4">
      <c r="A85" s="181"/>
      <c r="B85" s="185"/>
      <c r="C85" s="185"/>
      <c r="D85" s="186"/>
      <c r="E85" s="74"/>
      <c r="F85" s="164"/>
      <c r="G85" s="164"/>
      <c r="H85" s="164"/>
      <c r="I85" s="164"/>
      <c r="J85" s="191"/>
      <c r="K85" s="191"/>
    </row>
    <row r="86" spans="1:11" ht="24" customHeight="1" outlineLevel="2">
      <c r="A86" s="192" t="s">
        <v>34</v>
      </c>
      <c r="B86" s="192"/>
      <c r="C86" s="192"/>
      <c r="D86" s="192"/>
      <c r="E86" s="192"/>
      <c r="F86" s="61">
        <f>G86+H86+I86</f>
        <v>395913.435</v>
      </c>
      <c r="G86" s="61">
        <f>G87+G386+G390</f>
        <v>300000</v>
      </c>
      <c r="H86" s="61">
        <f>H87+H386+H390</f>
        <v>0</v>
      </c>
      <c r="I86" s="61">
        <f>I87+I386+I390</f>
        <v>95913.43500000001</v>
      </c>
      <c r="J86" s="8"/>
      <c r="K86" s="8"/>
    </row>
    <row r="87" spans="1:11" ht="30" customHeight="1" outlineLevel="3">
      <c r="A87" s="189" t="s">
        <v>198</v>
      </c>
      <c r="B87" s="189"/>
      <c r="C87" s="189"/>
      <c r="D87" s="189"/>
      <c r="E87" s="189"/>
      <c r="F87" s="62">
        <f>G87+H87+I87</f>
        <v>276513.435</v>
      </c>
      <c r="G87" s="62">
        <f>G88+G91+G288+G317+G320+G323+G326+G329+G336+G339+G342+G345+G350+G355+G358+G381</f>
        <v>180600</v>
      </c>
      <c r="H87" s="62">
        <v>0</v>
      </c>
      <c r="I87" s="62">
        <f>I88+I91+I288+I317+I320+I323+I326+I329+I336+I339+I342+I345+I350+I355+I358+I381</f>
        <v>95913.43500000001</v>
      </c>
      <c r="J87" s="18"/>
      <c r="K87" s="18"/>
    </row>
    <row r="88" spans="1:11" ht="15.75" customHeight="1" outlineLevel="4">
      <c r="A88" s="169" t="s">
        <v>35</v>
      </c>
      <c r="B88" s="169"/>
      <c r="C88" s="169"/>
      <c r="D88" s="169"/>
      <c r="E88" s="169"/>
      <c r="F88" s="63">
        <f>G88+H88+I88</f>
        <v>1620</v>
      </c>
      <c r="G88" s="63">
        <f>G89</f>
        <v>1080</v>
      </c>
      <c r="H88" s="63"/>
      <c r="I88" s="63">
        <f>I89</f>
        <v>540</v>
      </c>
      <c r="J88" s="9"/>
      <c r="K88" s="9"/>
    </row>
    <row r="89" spans="1:11" ht="15.75" customHeight="1" outlineLevel="4">
      <c r="A89" s="180">
        <v>1</v>
      </c>
      <c r="B89" s="184" t="s">
        <v>263</v>
      </c>
      <c r="C89" s="184" t="s">
        <v>369</v>
      </c>
      <c r="D89" s="184" t="s">
        <v>36</v>
      </c>
      <c r="E89" s="74"/>
      <c r="F89" s="163">
        <f>G89+I89</f>
        <v>1620</v>
      </c>
      <c r="G89" s="163">
        <v>1080</v>
      </c>
      <c r="H89" s="163"/>
      <c r="I89" s="163">
        <v>540</v>
      </c>
      <c r="J89" s="190" t="s">
        <v>368</v>
      </c>
      <c r="K89" s="190" t="s">
        <v>367</v>
      </c>
    </row>
    <row r="90" spans="1:11" ht="39" customHeight="1" outlineLevel="3">
      <c r="A90" s="181"/>
      <c r="B90" s="185"/>
      <c r="C90" s="185"/>
      <c r="D90" s="186"/>
      <c r="E90" s="74"/>
      <c r="F90" s="164"/>
      <c r="G90" s="164"/>
      <c r="H90" s="164"/>
      <c r="I90" s="164"/>
      <c r="J90" s="191"/>
      <c r="K90" s="191"/>
    </row>
    <row r="91" spans="1:11" ht="15.75" customHeight="1" outlineLevel="4">
      <c r="A91" s="179" t="s">
        <v>15</v>
      </c>
      <c r="B91" s="179"/>
      <c r="C91" s="179"/>
      <c r="D91" s="179"/>
      <c r="E91" s="179"/>
      <c r="F91" s="76">
        <f>G91+H91+I91</f>
        <v>202375.195</v>
      </c>
      <c r="G91" s="76">
        <f>SUM(G92:G287)</f>
        <v>132379.06</v>
      </c>
      <c r="H91" s="76">
        <f>SUM(H92:H287)</f>
        <v>0</v>
      </c>
      <c r="I91" s="76">
        <f>SUM(I92:I287)</f>
        <v>69996.13500000001</v>
      </c>
      <c r="J91" s="77"/>
      <c r="K91" s="77"/>
    </row>
    <row r="92" spans="1:11" ht="29.25" customHeight="1" outlineLevel="4">
      <c r="A92" s="180">
        <v>1</v>
      </c>
      <c r="B92" s="184" t="s">
        <v>370</v>
      </c>
      <c r="C92" s="184" t="s">
        <v>371</v>
      </c>
      <c r="D92" s="184" t="s">
        <v>36</v>
      </c>
      <c r="E92" s="74"/>
      <c r="F92" s="163">
        <f>G92+H92+I92</f>
        <v>1080</v>
      </c>
      <c r="G92" s="163">
        <v>1080</v>
      </c>
      <c r="H92" s="163"/>
      <c r="I92" s="163"/>
      <c r="J92" s="190" t="s">
        <v>372</v>
      </c>
      <c r="K92" s="190" t="s">
        <v>367</v>
      </c>
    </row>
    <row r="93" spans="1:11" ht="42" customHeight="1" outlineLevel="4">
      <c r="A93" s="181"/>
      <c r="B93" s="186"/>
      <c r="C93" s="186"/>
      <c r="D93" s="186"/>
      <c r="E93" s="74"/>
      <c r="F93" s="164"/>
      <c r="G93" s="164"/>
      <c r="H93" s="164"/>
      <c r="I93" s="164"/>
      <c r="J93" s="191"/>
      <c r="K93" s="191"/>
    </row>
    <row r="94" spans="1:11" ht="21.75" customHeight="1" outlineLevel="4">
      <c r="A94" s="180">
        <v>2</v>
      </c>
      <c r="B94" s="184" t="s">
        <v>373</v>
      </c>
      <c r="C94" s="184" t="s">
        <v>374</v>
      </c>
      <c r="D94" s="184" t="s">
        <v>36</v>
      </c>
      <c r="E94" s="74"/>
      <c r="F94" s="163">
        <f>G94+I94</f>
        <v>2727.2</v>
      </c>
      <c r="G94" s="163">
        <v>1800</v>
      </c>
      <c r="H94" s="163"/>
      <c r="I94" s="182">
        <v>927.2</v>
      </c>
      <c r="J94" s="190" t="s">
        <v>375</v>
      </c>
      <c r="K94" s="190" t="s">
        <v>367</v>
      </c>
    </row>
    <row r="95" spans="1:11" ht="34.5" customHeight="1" outlineLevel="4">
      <c r="A95" s="181"/>
      <c r="B95" s="185"/>
      <c r="C95" s="185"/>
      <c r="D95" s="186"/>
      <c r="E95" s="74"/>
      <c r="F95" s="164"/>
      <c r="G95" s="164"/>
      <c r="H95" s="164"/>
      <c r="I95" s="183"/>
      <c r="J95" s="191"/>
      <c r="K95" s="191"/>
    </row>
    <row r="96" spans="1:11" ht="15.75" customHeight="1" outlineLevel="4">
      <c r="A96" s="180">
        <v>3</v>
      </c>
      <c r="B96" s="184" t="s">
        <v>376</v>
      </c>
      <c r="C96" s="184" t="s">
        <v>377</v>
      </c>
      <c r="D96" s="184" t="s">
        <v>36</v>
      </c>
      <c r="E96" s="74"/>
      <c r="F96" s="163">
        <f>G96+H96+I96</f>
        <v>2677.2</v>
      </c>
      <c r="G96" s="163">
        <v>1750</v>
      </c>
      <c r="H96" s="163"/>
      <c r="I96" s="182">
        <v>927.2</v>
      </c>
      <c r="J96" s="190" t="s">
        <v>378</v>
      </c>
      <c r="K96" s="190" t="s">
        <v>367</v>
      </c>
    </row>
    <row r="97" spans="1:11" ht="41.25" customHeight="1" outlineLevel="4">
      <c r="A97" s="181"/>
      <c r="B97" s="185"/>
      <c r="C97" s="185"/>
      <c r="D97" s="186"/>
      <c r="E97" s="74"/>
      <c r="F97" s="164"/>
      <c r="G97" s="164"/>
      <c r="H97" s="164"/>
      <c r="I97" s="183"/>
      <c r="J97" s="191"/>
      <c r="K97" s="191"/>
    </row>
    <row r="98" spans="1:11" ht="15.75" customHeight="1" outlineLevel="4">
      <c r="A98" s="180">
        <v>4</v>
      </c>
      <c r="B98" s="184" t="s">
        <v>379</v>
      </c>
      <c r="C98" s="184" t="s">
        <v>380</v>
      </c>
      <c r="D98" s="184" t="s">
        <v>36</v>
      </c>
      <c r="E98" s="74"/>
      <c r="F98" s="163">
        <f>G98+H98+I98</f>
        <v>1636.3200000000002</v>
      </c>
      <c r="G98" s="163">
        <v>1080</v>
      </c>
      <c r="H98" s="163"/>
      <c r="I98" s="182">
        <v>556.32</v>
      </c>
      <c r="J98" s="190" t="s">
        <v>383</v>
      </c>
      <c r="K98" s="190" t="s">
        <v>367</v>
      </c>
    </row>
    <row r="99" spans="1:11" ht="32.25" customHeight="1" outlineLevel="4">
      <c r="A99" s="181"/>
      <c r="B99" s="185"/>
      <c r="C99" s="185"/>
      <c r="D99" s="186"/>
      <c r="E99" s="74"/>
      <c r="F99" s="164"/>
      <c r="G99" s="164"/>
      <c r="H99" s="164"/>
      <c r="I99" s="183"/>
      <c r="J99" s="191"/>
      <c r="K99" s="191"/>
    </row>
    <row r="100" spans="1:11" ht="15.75" customHeight="1" outlineLevel="4">
      <c r="A100" s="180">
        <v>5</v>
      </c>
      <c r="B100" s="184" t="s">
        <v>384</v>
      </c>
      <c r="C100" s="184" t="s">
        <v>381</v>
      </c>
      <c r="D100" s="184" t="s">
        <v>36</v>
      </c>
      <c r="E100" s="74"/>
      <c r="F100" s="163">
        <f>G100+H100+I100</f>
        <v>1620</v>
      </c>
      <c r="G100" s="163">
        <v>1080</v>
      </c>
      <c r="H100" s="163"/>
      <c r="I100" s="182">
        <v>540</v>
      </c>
      <c r="J100" s="190" t="s">
        <v>382</v>
      </c>
      <c r="K100" s="190" t="s">
        <v>367</v>
      </c>
    </row>
    <row r="101" spans="1:11" ht="30.75" customHeight="1" outlineLevel="4">
      <c r="A101" s="181"/>
      <c r="B101" s="185"/>
      <c r="C101" s="185"/>
      <c r="D101" s="186"/>
      <c r="E101" s="74"/>
      <c r="F101" s="164"/>
      <c r="G101" s="164"/>
      <c r="H101" s="164"/>
      <c r="I101" s="183"/>
      <c r="J101" s="191"/>
      <c r="K101" s="191"/>
    </row>
    <row r="102" spans="1:11" ht="21.75" customHeight="1" outlineLevel="4">
      <c r="A102" s="180">
        <v>6</v>
      </c>
      <c r="B102" s="184" t="s">
        <v>386</v>
      </c>
      <c r="C102" s="184" t="s">
        <v>387</v>
      </c>
      <c r="D102" s="184" t="s">
        <v>36</v>
      </c>
      <c r="E102" s="74"/>
      <c r="F102" s="163">
        <f>G102+H102+I102</f>
        <v>1223</v>
      </c>
      <c r="G102" s="163">
        <v>900</v>
      </c>
      <c r="H102" s="163"/>
      <c r="I102" s="182">
        <v>323</v>
      </c>
      <c r="J102" s="190" t="s">
        <v>385</v>
      </c>
      <c r="K102" s="190" t="s">
        <v>367</v>
      </c>
    </row>
    <row r="103" spans="1:11" ht="33" customHeight="1" outlineLevel="4">
      <c r="A103" s="181"/>
      <c r="B103" s="185"/>
      <c r="C103" s="185"/>
      <c r="D103" s="186"/>
      <c r="E103" s="74"/>
      <c r="F103" s="164"/>
      <c r="G103" s="164"/>
      <c r="H103" s="164"/>
      <c r="I103" s="183"/>
      <c r="J103" s="191"/>
      <c r="K103" s="191"/>
    </row>
    <row r="104" spans="1:11" ht="21.75" customHeight="1" outlineLevel="4">
      <c r="A104" s="180">
        <v>7</v>
      </c>
      <c r="B104" s="184" t="s">
        <v>388</v>
      </c>
      <c r="C104" s="184" t="s">
        <v>389</v>
      </c>
      <c r="D104" s="184" t="s">
        <v>36</v>
      </c>
      <c r="E104" s="74"/>
      <c r="F104" s="163">
        <f>G104+H104+I104</f>
        <v>1363.68</v>
      </c>
      <c r="G104" s="163">
        <v>900</v>
      </c>
      <c r="H104" s="163"/>
      <c r="I104" s="182">
        <v>463.68</v>
      </c>
      <c r="J104" s="190" t="s">
        <v>390</v>
      </c>
      <c r="K104" s="190" t="s">
        <v>367</v>
      </c>
    </row>
    <row r="105" spans="1:11" ht="26.25" customHeight="1" outlineLevel="4">
      <c r="A105" s="181"/>
      <c r="B105" s="185"/>
      <c r="C105" s="185"/>
      <c r="D105" s="186"/>
      <c r="E105" s="74"/>
      <c r="F105" s="164"/>
      <c r="G105" s="164"/>
      <c r="H105" s="164"/>
      <c r="I105" s="183"/>
      <c r="J105" s="191"/>
      <c r="K105" s="191"/>
    </row>
    <row r="106" spans="1:11" ht="15.75" customHeight="1" outlineLevel="4">
      <c r="A106" s="180">
        <v>8</v>
      </c>
      <c r="B106" s="184" t="s">
        <v>392</v>
      </c>
      <c r="C106" s="184" t="s">
        <v>393</v>
      </c>
      <c r="D106" s="184" t="s">
        <v>36</v>
      </c>
      <c r="E106" s="74"/>
      <c r="F106" s="163">
        <f>G106+H106+I106</f>
        <v>1410</v>
      </c>
      <c r="G106" s="163">
        <v>900</v>
      </c>
      <c r="H106" s="163"/>
      <c r="I106" s="182">
        <v>510</v>
      </c>
      <c r="J106" s="190" t="s">
        <v>391</v>
      </c>
      <c r="K106" s="190" t="s">
        <v>367</v>
      </c>
    </row>
    <row r="107" spans="1:11" ht="27" customHeight="1" outlineLevel="4">
      <c r="A107" s="181"/>
      <c r="B107" s="185"/>
      <c r="C107" s="185"/>
      <c r="D107" s="186"/>
      <c r="E107" s="74"/>
      <c r="F107" s="164"/>
      <c r="G107" s="164"/>
      <c r="H107" s="164"/>
      <c r="I107" s="183"/>
      <c r="J107" s="191"/>
      <c r="K107" s="191"/>
    </row>
    <row r="108" spans="1:11" ht="47.25" customHeight="1" outlineLevel="4">
      <c r="A108" s="180">
        <v>9</v>
      </c>
      <c r="B108" s="184" t="s">
        <v>394</v>
      </c>
      <c r="C108" s="184" t="s">
        <v>395</v>
      </c>
      <c r="D108" s="184" t="s">
        <v>36</v>
      </c>
      <c r="E108" s="74"/>
      <c r="F108" s="163">
        <f>G108+H108+I108</f>
        <v>4200</v>
      </c>
      <c r="G108" s="163">
        <v>900</v>
      </c>
      <c r="H108" s="163"/>
      <c r="I108" s="182">
        <v>3300</v>
      </c>
      <c r="J108" s="190" t="s">
        <v>400</v>
      </c>
      <c r="K108" s="190" t="s">
        <v>367</v>
      </c>
    </row>
    <row r="109" spans="1:11" ht="23.25" customHeight="1" outlineLevel="4">
      <c r="A109" s="181"/>
      <c r="B109" s="185"/>
      <c r="C109" s="185"/>
      <c r="D109" s="186"/>
      <c r="E109" s="74"/>
      <c r="F109" s="164"/>
      <c r="G109" s="164"/>
      <c r="H109" s="164"/>
      <c r="I109" s="183"/>
      <c r="J109" s="191"/>
      <c r="K109" s="191"/>
    </row>
    <row r="110" spans="1:11" ht="15.75" customHeight="1" outlineLevel="4">
      <c r="A110" s="180">
        <v>10</v>
      </c>
      <c r="B110" s="184" t="s">
        <v>398</v>
      </c>
      <c r="C110" s="184" t="s">
        <v>399</v>
      </c>
      <c r="D110" s="184" t="s">
        <v>36</v>
      </c>
      <c r="E110" s="74"/>
      <c r="F110" s="163">
        <f>G110+H110+I110</f>
        <v>1410</v>
      </c>
      <c r="G110" s="163">
        <v>900</v>
      </c>
      <c r="H110" s="163"/>
      <c r="I110" s="182">
        <v>510</v>
      </c>
      <c r="J110" s="190" t="s">
        <v>401</v>
      </c>
      <c r="K110" s="190" t="s">
        <v>367</v>
      </c>
    </row>
    <row r="111" spans="1:11" ht="37.5" customHeight="1" outlineLevel="4">
      <c r="A111" s="181"/>
      <c r="B111" s="185"/>
      <c r="C111" s="185"/>
      <c r="D111" s="186"/>
      <c r="E111" s="74"/>
      <c r="F111" s="164"/>
      <c r="G111" s="164"/>
      <c r="H111" s="164"/>
      <c r="I111" s="183"/>
      <c r="J111" s="191"/>
      <c r="K111" s="191"/>
    </row>
    <row r="112" spans="1:11" ht="15.75" customHeight="1" outlineLevel="4">
      <c r="A112" s="180">
        <v>11</v>
      </c>
      <c r="B112" s="184" t="s">
        <v>396</v>
      </c>
      <c r="C112" s="184" t="s">
        <v>397</v>
      </c>
      <c r="D112" s="184" t="s">
        <v>36</v>
      </c>
      <c r="E112" s="74"/>
      <c r="F112" s="163">
        <f>G112+H112+I112</f>
        <v>925</v>
      </c>
      <c r="G112" s="163">
        <v>600</v>
      </c>
      <c r="H112" s="163"/>
      <c r="I112" s="182">
        <v>325</v>
      </c>
      <c r="J112" s="190" t="s">
        <v>402</v>
      </c>
      <c r="K112" s="190" t="s">
        <v>367</v>
      </c>
    </row>
    <row r="113" spans="1:11" ht="32.25" customHeight="1" outlineLevel="4">
      <c r="A113" s="181"/>
      <c r="B113" s="185"/>
      <c r="C113" s="185"/>
      <c r="D113" s="186"/>
      <c r="E113" s="74"/>
      <c r="F113" s="164"/>
      <c r="G113" s="164"/>
      <c r="H113" s="164"/>
      <c r="I113" s="183"/>
      <c r="J113" s="191"/>
      <c r="K113" s="191"/>
    </row>
    <row r="114" spans="1:11" ht="15.75" customHeight="1" outlineLevel="4">
      <c r="A114" s="180">
        <v>12</v>
      </c>
      <c r="B114" s="184" t="s">
        <v>417</v>
      </c>
      <c r="C114" s="184" t="s">
        <v>403</v>
      </c>
      <c r="D114" s="184" t="s">
        <v>36</v>
      </c>
      <c r="E114" s="74"/>
      <c r="F114" s="163">
        <f>G114+H114+I114</f>
        <v>1410</v>
      </c>
      <c r="G114" s="163">
        <v>900</v>
      </c>
      <c r="H114" s="163"/>
      <c r="I114" s="231">
        <v>510</v>
      </c>
      <c r="J114" s="190" t="s">
        <v>418</v>
      </c>
      <c r="K114" s="190" t="s">
        <v>367</v>
      </c>
    </row>
    <row r="115" spans="1:11" ht="28.5" customHeight="1" outlineLevel="4">
      <c r="A115" s="181"/>
      <c r="B115" s="185"/>
      <c r="C115" s="185"/>
      <c r="D115" s="186"/>
      <c r="E115" s="74"/>
      <c r="F115" s="164"/>
      <c r="G115" s="164"/>
      <c r="H115" s="164"/>
      <c r="I115" s="183"/>
      <c r="J115" s="191"/>
      <c r="K115" s="191"/>
    </row>
    <row r="116" spans="1:11" ht="15.75" customHeight="1" outlineLevel="4">
      <c r="A116" s="180">
        <v>13</v>
      </c>
      <c r="B116" s="184" t="s">
        <v>420</v>
      </c>
      <c r="C116" s="184" t="s">
        <v>404</v>
      </c>
      <c r="D116" s="184" t="s">
        <v>36</v>
      </c>
      <c r="E116" s="74"/>
      <c r="F116" s="163">
        <f>G116+H116+I116</f>
        <v>1569.6</v>
      </c>
      <c r="G116" s="163">
        <v>1020</v>
      </c>
      <c r="H116" s="163"/>
      <c r="I116" s="182">
        <v>549.6</v>
      </c>
      <c r="J116" s="190" t="s">
        <v>419</v>
      </c>
      <c r="K116" s="190" t="s">
        <v>367</v>
      </c>
    </row>
    <row r="117" spans="1:11" ht="28.5" customHeight="1" outlineLevel="4">
      <c r="A117" s="181"/>
      <c r="B117" s="185"/>
      <c r="C117" s="185"/>
      <c r="D117" s="186"/>
      <c r="E117" s="74"/>
      <c r="F117" s="164"/>
      <c r="G117" s="164"/>
      <c r="H117" s="164"/>
      <c r="I117" s="183"/>
      <c r="J117" s="191"/>
      <c r="K117" s="191"/>
    </row>
    <row r="118" spans="1:11" ht="15.75" customHeight="1" outlineLevel="4">
      <c r="A118" s="180">
        <v>14</v>
      </c>
      <c r="B118" s="184" t="s">
        <v>405</v>
      </c>
      <c r="C118" s="184" t="s">
        <v>406</v>
      </c>
      <c r="D118" s="184" t="s">
        <v>36</v>
      </c>
      <c r="E118" s="74"/>
      <c r="F118" s="163">
        <f>G118+H118+I118</f>
        <v>1363.68</v>
      </c>
      <c r="G118" s="163">
        <v>900</v>
      </c>
      <c r="H118" s="163"/>
      <c r="I118" s="182">
        <v>463.68</v>
      </c>
      <c r="J118" s="190" t="s">
        <v>421</v>
      </c>
      <c r="K118" s="190" t="s">
        <v>367</v>
      </c>
    </row>
    <row r="119" spans="1:11" ht="54" customHeight="1" outlineLevel="4">
      <c r="A119" s="181"/>
      <c r="B119" s="185"/>
      <c r="C119" s="185"/>
      <c r="D119" s="186"/>
      <c r="E119" s="74"/>
      <c r="F119" s="164"/>
      <c r="G119" s="164"/>
      <c r="H119" s="164"/>
      <c r="I119" s="183"/>
      <c r="J119" s="191"/>
      <c r="K119" s="191"/>
    </row>
    <row r="120" spans="1:11" ht="15.75" customHeight="1" outlineLevel="4">
      <c r="A120" s="180">
        <v>15</v>
      </c>
      <c r="B120" s="184" t="s">
        <v>407</v>
      </c>
      <c r="C120" s="184" t="s">
        <v>408</v>
      </c>
      <c r="D120" s="184" t="s">
        <v>36</v>
      </c>
      <c r="E120" s="74"/>
      <c r="F120" s="163">
        <f>G120+H120+I120</f>
        <v>1350</v>
      </c>
      <c r="G120" s="163">
        <v>900</v>
      </c>
      <c r="H120" s="163"/>
      <c r="I120" s="182">
        <v>450</v>
      </c>
      <c r="J120" s="190" t="s">
        <v>422</v>
      </c>
      <c r="K120" s="190" t="s">
        <v>367</v>
      </c>
    </row>
    <row r="121" spans="1:11" ht="28.5" customHeight="1" outlineLevel="4">
      <c r="A121" s="181"/>
      <c r="B121" s="185"/>
      <c r="C121" s="185"/>
      <c r="D121" s="186"/>
      <c r="E121" s="74"/>
      <c r="F121" s="164"/>
      <c r="G121" s="164"/>
      <c r="H121" s="164"/>
      <c r="I121" s="183"/>
      <c r="J121" s="191"/>
      <c r="K121" s="191"/>
    </row>
    <row r="122" spans="1:11" ht="15.75" customHeight="1" outlineLevel="4">
      <c r="A122" s="180">
        <v>16</v>
      </c>
      <c r="B122" s="184" t="s">
        <v>409</v>
      </c>
      <c r="C122" s="184" t="s">
        <v>410</v>
      </c>
      <c r="D122" s="184" t="s">
        <v>36</v>
      </c>
      <c r="E122" s="74"/>
      <c r="F122" s="163">
        <f>G122+H122+I122</f>
        <v>3416</v>
      </c>
      <c r="G122" s="163">
        <v>1800</v>
      </c>
      <c r="H122" s="163"/>
      <c r="I122" s="182">
        <v>1616</v>
      </c>
      <c r="J122" s="190" t="s">
        <v>423</v>
      </c>
      <c r="K122" s="190" t="s">
        <v>367</v>
      </c>
    </row>
    <row r="123" spans="1:11" ht="28.5" customHeight="1" outlineLevel="4">
      <c r="A123" s="181"/>
      <c r="B123" s="185"/>
      <c r="C123" s="185"/>
      <c r="D123" s="186"/>
      <c r="E123" s="74"/>
      <c r="F123" s="164"/>
      <c r="G123" s="164"/>
      <c r="H123" s="164"/>
      <c r="I123" s="183"/>
      <c r="J123" s="191"/>
      <c r="K123" s="191"/>
    </row>
    <row r="124" spans="1:11" ht="15.75" customHeight="1" outlineLevel="4">
      <c r="A124" s="180">
        <v>17</v>
      </c>
      <c r="B124" s="184" t="s">
        <v>411</v>
      </c>
      <c r="C124" s="184" t="s">
        <v>412</v>
      </c>
      <c r="D124" s="184" t="s">
        <v>36</v>
      </c>
      <c r="E124" s="74"/>
      <c r="F124" s="163">
        <f>G124+H124+I124</f>
        <v>1384.615</v>
      </c>
      <c r="G124" s="163">
        <v>900</v>
      </c>
      <c r="H124" s="163"/>
      <c r="I124" s="182">
        <v>484.615</v>
      </c>
      <c r="J124" s="190" t="s">
        <v>424</v>
      </c>
      <c r="K124" s="190" t="s">
        <v>367</v>
      </c>
    </row>
    <row r="125" spans="1:11" ht="28.5" customHeight="1" outlineLevel="4">
      <c r="A125" s="181"/>
      <c r="B125" s="185"/>
      <c r="C125" s="185"/>
      <c r="D125" s="186"/>
      <c r="E125" s="74"/>
      <c r="F125" s="164"/>
      <c r="G125" s="164"/>
      <c r="H125" s="164"/>
      <c r="I125" s="183"/>
      <c r="J125" s="191"/>
      <c r="K125" s="191"/>
    </row>
    <row r="126" spans="1:11" ht="15.75" customHeight="1" outlineLevel="4">
      <c r="A126" s="180">
        <v>18</v>
      </c>
      <c r="B126" s="184" t="s">
        <v>413</v>
      </c>
      <c r="C126" s="184" t="s">
        <v>414</v>
      </c>
      <c r="D126" s="184" t="s">
        <v>36</v>
      </c>
      <c r="E126" s="74"/>
      <c r="F126" s="163">
        <f>G126+H126+I126</f>
        <v>900</v>
      </c>
      <c r="G126" s="163">
        <v>900</v>
      </c>
      <c r="H126" s="163"/>
      <c r="I126" s="182">
        <v>0</v>
      </c>
      <c r="J126" s="190" t="s">
        <v>425</v>
      </c>
      <c r="K126" s="190" t="s">
        <v>367</v>
      </c>
    </row>
    <row r="127" spans="1:11" ht="53.25" customHeight="1" outlineLevel="4">
      <c r="A127" s="181"/>
      <c r="B127" s="185"/>
      <c r="C127" s="185"/>
      <c r="D127" s="186"/>
      <c r="E127" s="74"/>
      <c r="F127" s="164"/>
      <c r="G127" s="164"/>
      <c r="H127" s="164"/>
      <c r="I127" s="183"/>
      <c r="J127" s="191"/>
      <c r="K127" s="191"/>
    </row>
    <row r="128" spans="1:11" ht="15.75" customHeight="1" outlineLevel="4">
      <c r="A128" s="180">
        <v>19</v>
      </c>
      <c r="B128" s="184" t="s">
        <v>415</v>
      </c>
      <c r="C128" s="184" t="s">
        <v>416</v>
      </c>
      <c r="D128" s="184" t="s">
        <v>36</v>
      </c>
      <c r="E128" s="74"/>
      <c r="F128" s="163">
        <f>G128+H128+I128</f>
        <v>1150</v>
      </c>
      <c r="G128" s="163">
        <v>750</v>
      </c>
      <c r="H128" s="163"/>
      <c r="I128" s="182">
        <v>400</v>
      </c>
      <c r="J128" s="190" t="s">
        <v>426</v>
      </c>
      <c r="K128" s="190" t="s">
        <v>367</v>
      </c>
    </row>
    <row r="129" spans="1:11" ht="28.5" customHeight="1" outlineLevel="4">
      <c r="A129" s="181"/>
      <c r="B129" s="185"/>
      <c r="C129" s="185"/>
      <c r="D129" s="186"/>
      <c r="E129" s="74"/>
      <c r="F129" s="164"/>
      <c r="G129" s="164"/>
      <c r="H129" s="164"/>
      <c r="I129" s="183"/>
      <c r="J129" s="191"/>
      <c r="K129" s="191"/>
    </row>
    <row r="130" spans="1:11" ht="15.75" customHeight="1" outlineLevel="4">
      <c r="A130" s="180">
        <v>20</v>
      </c>
      <c r="B130" s="184" t="s">
        <v>427</v>
      </c>
      <c r="C130" s="184" t="s">
        <v>428</v>
      </c>
      <c r="D130" s="184" t="s">
        <v>36</v>
      </c>
      <c r="E130" s="74"/>
      <c r="F130" s="163">
        <f>G130+H130+I130</f>
        <v>1350</v>
      </c>
      <c r="G130" s="163">
        <v>900</v>
      </c>
      <c r="H130" s="163"/>
      <c r="I130" s="182">
        <v>450</v>
      </c>
      <c r="J130" s="190" t="s">
        <v>429</v>
      </c>
      <c r="K130" s="190" t="s">
        <v>367</v>
      </c>
    </row>
    <row r="131" spans="1:11" ht="28.5" customHeight="1" outlineLevel="4">
      <c r="A131" s="181"/>
      <c r="B131" s="185"/>
      <c r="C131" s="185"/>
      <c r="D131" s="186"/>
      <c r="E131" s="74"/>
      <c r="F131" s="164"/>
      <c r="G131" s="164"/>
      <c r="H131" s="164"/>
      <c r="I131" s="183"/>
      <c r="J131" s="191"/>
      <c r="K131" s="191"/>
    </row>
    <row r="132" spans="1:11" ht="15.75" customHeight="1" outlineLevel="4">
      <c r="A132" s="180">
        <v>21</v>
      </c>
      <c r="B132" s="184" t="s">
        <v>431</v>
      </c>
      <c r="C132" s="184" t="s">
        <v>432</v>
      </c>
      <c r="D132" s="184" t="s">
        <v>36</v>
      </c>
      <c r="E132" s="74"/>
      <c r="F132" s="163">
        <f>G132+H132+I132</f>
        <v>1100</v>
      </c>
      <c r="G132" s="163">
        <v>500</v>
      </c>
      <c r="H132" s="163"/>
      <c r="I132" s="182">
        <v>600</v>
      </c>
      <c r="J132" s="190" t="s">
        <v>430</v>
      </c>
      <c r="K132" s="190" t="s">
        <v>367</v>
      </c>
    </row>
    <row r="133" spans="1:11" ht="28.5" customHeight="1" outlineLevel="4">
      <c r="A133" s="181"/>
      <c r="B133" s="185"/>
      <c r="C133" s="185"/>
      <c r="D133" s="186"/>
      <c r="E133" s="74"/>
      <c r="F133" s="164"/>
      <c r="G133" s="164"/>
      <c r="H133" s="164"/>
      <c r="I133" s="183"/>
      <c r="J133" s="191"/>
      <c r="K133" s="191"/>
    </row>
    <row r="134" spans="1:11" ht="15.75" customHeight="1" outlineLevel="4">
      <c r="A134" s="180">
        <v>22</v>
      </c>
      <c r="B134" s="184" t="s">
        <v>434</v>
      </c>
      <c r="C134" s="184" t="s">
        <v>435</v>
      </c>
      <c r="D134" s="184" t="s">
        <v>36</v>
      </c>
      <c r="E134" s="74"/>
      <c r="F134" s="163">
        <f>G134+H134+I134</f>
        <v>1714.8200000000002</v>
      </c>
      <c r="G134" s="163">
        <v>900</v>
      </c>
      <c r="H134" s="163"/>
      <c r="I134" s="182">
        <v>814.82</v>
      </c>
      <c r="J134" s="190" t="s">
        <v>433</v>
      </c>
      <c r="K134" s="190" t="s">
        <v>367</v>
      </c>
    </row>
    <row r="135" spans="1:11" ht="28.5" customHeight="1" outlineLevel="4">
      <c r="A135" s="181"/>
      <c r="B135" s="185"/>
      <c r="C135" s="185"/>
      <c r="D135" s="186"/>
      <c r="E135" s="74"/>
      <c r="F135" s="164"/>
      <c r="G135" s="164"/>
      <c r="H135" s="164"/>
      <c r="I135" s="183"/>
      <c r="J135" s="191"/>
      <c r="K135" s="191"/>
    </row>
    <row r="136" spans="1:11" ht="15.75" customHeight="1" outlineLevel="4">
      <c r="A136" s="180">
        <v>23</v>
      </c>
      <c r="B136" s="184" t="s">
        <v>436</v>
      </c>
      <c r="C136" s="184" t="s">
        <v>437</v>
      </c>
      <c r="D136" s="184" t="s">
        <v>36</v>
      </c>
      <c r="E136" s="74"/>
      <c r="F136" s="163">
        <f>G136+H136+I136</f>
        <v>1204</v>
      </c>
      <c r="G136" s="163">
        <v>800</v>
      </c>
      <c r="H136" s="163"/>
      <c r="I136" s="182">
        <v>404</v>
      </c>
      <c r="J136" s="190" t="s">
        <v>438</v>
      </c>
      <c r="K136" s="190" t="s">
        <v>367</v>
      </c>
    </row>
    <row r="137" spans="1:11" ht="28.5" customHeight="1" outlineLevel="4">
      <c r="A137" s="181"/>
      <c r="B137" s="185"/>
      <c r="C137" s="185"/>
      <c r="D137" s="186"/>
      <c r="E137" s="74"/>
      <c r="F137" s="164"/>
      <c r="G137" s="164"/>
      <c r="H137" s="164"/>
      <c r="I137" s="183"/>
      <c r="J137" s="191"/>
      <c r="K137" s="191"/>
    </row>
    <row r="138" spans="1:11" ht="15.75" customHeight="1" outlineLevel="4">
      <c r="A138" s="180">
        <v>24</v>
      </c>
      <c r="B138" s="184" t="s">
        <v>439</v>
      </c>
      <c r="C138" s="184" t="s">
        <v>452</v>
      </c>
      <c r="D138" s="184" t="s">
        <v>36</v>
      </c>
      <c r="E138" s="74"/>
      <c r="F138" s="163">
        <f>G138+H138+I138</f>
        <v>1362</v>
      </c>
      <c r="G138" s="163">
        <v>900</v>
      </c>
      <c r="H138" s="163"/>
      <c r="I138" s="182">
        <v>462</v>
      </c>
      <c r="J138" s="190" t="s">
        <v>454</v>
      </c>
      <c r="K138" s="190" t="s">
        <v>367</v>
      </c>
    </row>
    <row r="139" spans="1:11" ht="28.5" customHeight="1" outlineLevel="4">
      <c r="A139" s="181"/>
      <c r="B139" s="185"/>
      <c r="C139" s="185"/>
      <c r="D139" s="186"/>
      <c r="E139" s="74"/>
      <c r="F139" s="164"/>
      <c r="G139" s="164"/>
      <c r="H139" s="164"/>
      <c r="I139" s="183"/>
      <c r="J139" s="191"/>
      <c r="K139" s="191"/>
    </row>
    <row r="140" spans="1:11" ht="15.75" customHeight="1" outlineLevel="4">
      <c r="A140" s="180">
        <v>25</v>
      </c>
      <c r="B140" s="184" t="s">
        <v>441</v>
      </c>
      <c r="C140" s="184" t="s">
        <v>453</v>
      </c>
      <c r="D140" s="184" t="s">
        <v>36</v>
      </c>
      <c r="E140" s="74"/>
      <c r="F140" s="163">
        <f>G140+H140+I140</f>
        <v>1392</v>
      </c>
      <c r="G140" s="163">
        <v>900</v>
      </c>
      <c r="H140" s="163"/>
      <c r="I140" s="182">
        <v>492</v>
      </c>
      <c r="J140" s="190" t="s">
        <v>455</v>
      </c>
      <c r="K140" s="190" t="s">
        <v>367</v>
      </c>
    </row>
    <row r="141" spans="1:11" ht="36.75" customHeight="1" outlineLevel="4">
      <c r="A141" s="181"/>
      <c r="B141" s="185"/>
      <c r="C141" s="185"/>
      <c r="D141" s="186"/>
      <c r="E141" s="74"/>
      <c r="F141" s="164"/>
      <c r="G141" s="164"/>
      <c r="H141" s="164"/>
      <c r="I141" s="183"/>
      <c r="J141" s="191"/>
      <c r="K141" s="191"/>
    </row>
    <row r="142" spans="1:11" ht="15.75" customHeight="1" outlineLevel="4">
      <c r="A142" s="180">
        <v>26</v>
      </c>
      <c r="B142" s="184" t="s">
        <v>443</v>
      </c>
      <c r="C142" s="184" t="s">
        <v>457</v>
      </c>
      <c r="D142" s="184" t="s">
        <v>36</v>
      </c>
      <c r="E142" s="74"/>
      <c r="F142" s="163">
        <f>G142+H142+I142</f>
        <v>1380</v>
      </c>
      <c r="G142" s="163">
        <v>900</v>
      </c>
      <c r="H142" s="163"/>
      <c r="I142" s="182">
        <v>480</v>
      </c>
      <c r="J142" s="190" t="s">
        <v>456</v>
      </c>
      <c r="K142" s="190" t="s">
        <v>367</v>
      </c>
    </row>
    <row r="143" spans="1:11" ht="45.75" customHeight="1" outlineLevel="4">
      <c r="A143" s="181"/>
      <c r="B143" s="185"/>
      <c r="C143" s="185"/>
      <c r="D143" s="186"/>
      <c r="E143" s="74"/>
      <c r="F143" s="164"/>
      <c r="G143" s="164"/>
      <c r="H143" s="164"/>
      <c r="I143" s="183"/>
      <c r="J143" s="191"/>
      <c r="K143" s="191"/>
    </row>
    <row r="144" spans="1:11" ht="15.75" customHeight="1" outlineLevel="4">
      <c r="A144" s="180">
        <v>27</v>
      </c>
      <c r="B144" s="184" t="s">
        <v>445</v>
      </c>
      <c r="C144" s="184" t="s">
        <v>458</v>
      </c>
      <c r="D144" s="184" t="s">
        <v>36</v>
      </c>
      <c r="E144" s="74"/>
      <c r="F144" s="163">
        <f>G144+H144+I144</f>
        <v>2123</v>
      </c>
      <c r="G144" s="163">
        <v>1400</v>
      </c>
      <c r="H144" s="163"/>
      <c r="I144" s="182">
        <v>723</v>
      </c>
      <c r="J144" s="190" t="s">
        <v>459</v>
      </c>
      <c r="K144" s="190" t="s">
        <v>367</v>
      </c>
    </row>
    <row r="145" spans="1:11" ht="28.5" customHeight="1" outlineLevel="4">
      <c r="A145" s="181"/>
      <c r="B145" s="185"/>
      <c r="C145" s="185"/>
      <c r="D145" s="186"/>
      <c r="E145" s="74"/>
      <c r="F145" s="164"/>
      <c r="G145" s="164"/>
      <c r="H145" s="164"/>
      <c r="I145" s="183"/>
      <c r="J145" s="191"/>
      <c r="K145" s="191"/>
    </row>
    <row r="146" spans="1:11" ht="15.75" customHeight="1" outlineLevel="4">
      <c r="A146" s="180">
        <v>28</v>
      </c>
      <c r="B146" s="184" t="s">
        <v>447</v>
      </c>
      <c r="C146" s="184" t="s">
        <v>460</v>
      </c>
      <c r="D146" s="184" t="s">
        <v>36</v>
      </c>
      <c r="E146" s="74"/>
      <c r="F146" s="163">
        <f>G146+H146+I146</f>
        <v>1380</v>
      </c>
      <c r="G146" s="163">
        <v>900</v>
      </c>
      <c r="H146" s="163"/>
      <c r="I146" s="182">
        <v>480</v>
      </c>
      <c r="J146" s="190" t="s">
        <v>461</v>
      </c>
      <c r="K146" s="190" t="s">
        <v>367</v>
      </c>
    </row>
    <row r="147" spans="1:11" ht="32.25" customHeight="1" outlineLevel="4">
      <c r="A147" s="181"/>
      <c r="B147" s="185"/>
      <c r="C147" s="185"/>
      <c r="D147" s="186"/>
      <c r="E147" s="74"/>
      <c r="F147" s="164"/>
      <c r="G147" s="164"/>
      <c r="H147" s="164"/>
      <c r="I147" s="183"/>
      <c r="J147" s="191"/>
      <c r="K147" s="191"/>
    </row>
    <row r="148" spans="1:11" ht="15.75" customHeight="1" outlineLevel="4">
      <c r="A148" s="180">
        <v>29</v>
      </c>
      <c r="B148" s="184" t="s">
        <v>449</v>
      </c>
      <c r="C148" s="184" t="s">
        <v>462</v>
      </c>
      <c r="D148" s="184" t="s">
        <v>36</v>
      </c>
      <c r="E148" s="74"/>
      <c r="F148" s="163">
        <f>G148+H148+I148</f>
        <v>900</v>
      </c>
      <c r="G148" s="163">
        <v>600</v>
      </c>
      <c r="H148" s="163"/>
      <c r="I148" s="182">
        <v>300</v>
      </c>
      <c r="J148" s="190" t="s">
        <v>463</v>
      </c>
      <c r="K148" s="190" t="s">
        <v>367</v>
      </c>
    </row>
    <row r="149" spans="1:11" ht="53.25" customHeight="1" outlineLevel="4">
      <c r="A149" s="181"/>
      <c r="B149" s="185"/>
      <c r="C149" s="185"/>
      <c r="D149" s="186"/>
      <c r="E149" s="74"/>
      <c r="F149" s="164"/>
      <c r="G149" s="164"/>
      <c r="H149" s="164"/>
      <c r="I149" s="183"/>
      <c r="J149" s="191"/>
      <c r="K149" s="191"/>
    </row>
    <row r="150" spans="1:11" ht="15.75" customHeight="1" outlineLevel="4">
      <c r="A150" s="180">
        <v>30</v>
      </c>
      <c r="B150" s="184" t="s">
        <v>451</v>
      </c>
      <c r="C150" s="184" t="s">
        <v>464</v>
      </c>
      <c r="D150" s="184" t="s">
        <v>36</v>
      </c>
      <c r="E150" s="74"/>
      <c r="F150" s="163">
        <f>G150+H150+I150</f>
        <v>1284.8</v>
      </c>
      <c r="G150" s="163">
        <v>800</v>
      </c>
      <c r="H150" s="163"/>
      <c r="I150" s="182">
        <v>484.8</v>
      </c>
      <c r="J150" s="190" t="s">
        <v>465</v>
      </c>
      <c r="K150" s="190" t="s">
        <v>367</v>
      </c>
    </row>
    <row r="151" spans="1:11" ht="47.25" customHeight="1" outlineLevel="4">
      <c r="A151" s="181"/>
      <c r="B151" s="185"/>
      <c r="C151" s="185"/>
      <c r="D151" s="186"/>
      <c r="E151" s="74"/>
      <c r="F151" s="164"/>
      <c r="G151" s="164"/>
      <c r="H151" s="164"/>
      <c r="I151" s="183"/>
      <c r="J151" s="191"/>
      <c r="K151" s="191"/>
    </row>
    <row r="152" spans="1:11" ht="15.75" customHeight="1" outlineLevel="4">
      <c r="A152" s="180">
        <v>31</v>
      </c>
      <c r="B152" s="184" t="s">
        <v>440</v>
      </c>
      <c r="C152" s="184" t="s">
        <v>469</v>
      </c>
      <c r="D152" s="184" t="s">
        <v>36</v>
      </c>
      <c r="E152" s="74"/>
      <c r="F152" s="163">
        <f>G152+H152+I152</f>
        <v>1350</v>
      </c>
      <c r="G152" s="163">
        <v>900</v>
      </c>
      <c r="H152" s="163"/>
      <c r="I152" s="182">
        <v>450</v>
      </c>
      <c r="J152" s="190" t="s">
        <v>466</v>
      </c>
      <c r="K152" s="190" t="s">
        <v>367</v>
      </c>
    </row>
    <row r="153" spans="1:11" ht="48" customHeight="1" outlineLevel="4">
      <c r="A153" s="181"/>
      <c r="B153" s="185"/>
      <c r="C153" s="185"/>
      <c r="D153" s="186"/>
      <c r="E153" s="74"/>
      <c r="F153" s="164"/>
      <c r="G153" s="164"/>
      <c r="H153" s="164"/>
      <c r="I153" s="183"/>
      <c r="J153" s="191"/>
      <c r="K153" s="191"/>
    </row>
    <row r="154" spans="1:11" ht="15.75" customHeight="1" outlineLevel="4">
      <c r="A154" s="180">
        <v>32</v>
      </c>
      <c r="B154" s="184" t="s">
        <v>442</v>
      </c>
      <c r="C154" s="184" t="s">
        <v>467</v>
      </c>
      <c r="D154" s="184" t="s">
        <v>36</v>
      </c>
      <c r="E154" s="74"/>
      <c r="F154" s="163">
        <f>G154+H154+I154</f>
        <v>1500</v>
      </c>
      <c r="G154" s="163">
        <v>900</v>
      </c>
      <c r="H154" s="163"/>
      <c r="I154" s="182">
        <v>600</v>
      </c>
      <c r="J154" s="190" t="s">
        <v>468</v>
      </c>
      <c r="K154" s="190" t="s">
        <v>367</v>
      </c>
    </row>
    <row r="155" spans="1:11" ht="28.5" customHeight="1" outlineLevel="4">
      <c r="A155" s="181"/>
      <c r="B155" s="185"/>
      <c r="C155" s="185"/>
      <c r="D155" s="186"/>
      <c r="E155" s="74"/>
      <c r="F155" s="164"/>
      <c r="G155" s="164"/>
      <c r="H155" s="164"/>
      <c r="I155" s="183"/>
      <c r="J155" s="191"/>
      <c r="K155" s="191"/>
    </row>
    <row r="156" spans="1:11" ht="15.75" customHeight="1" outlineLevel="4">
      <c r="A156" s="180">
        <v>33</v>
      </c>
      <c r="B156" s="184" t="s">
        <v>444</v>
      </c>
      <c r="C156" s="184" t="s">
        <v>470</v>
      </c>
      <c r="D156" s="184" t="s">
        <v>36</v>
      </c>
      <c r="E156" s="74"/>
      <c r="F156" s="163">
        <f>G156+H156+I156</f>
        <v>1488.04</v>
      </c>
      <c r="G156" s="163">
        <v>1000</v>
      </c>
      <c r="H156" s="163"/>
      <c r="I156" s="182">
        <v>488.04</v>
      </c>
      <c r="J156" s="190" t="s">
        <v>472</v>
      </c>
      <c r="K156" s="190" t="s">
        <v>367</v>
      </c>
    </row>
    <row r="157" spans="1:11" ht="28.5" customHeight="1" outlineLevel="4">
      <c r="A157" s="181"/>
      <c r="B157" s="185"/>
      <c r="C157" s="185"/>
      <c r="D157" s="186"/>
      <c r="E157" s="74"/>
      <c r="F157" s="164"/>
      <c r="G157" s="164"/>
      <c r="H157" s="164"/>
      <c r="I157" s="183"/>
      <c r="J157" s="191"/>
      <c r="K157" s="191"/>
    </row>
    <row r="158" spans="1:11" ht="15.75" customHeight="1" outlineLevel="4">
      <c r="A158" s="180">
        <v>34</v>
      </c>
      <c r="B158" s="184" t="s">
        <v>446</v>
      </c>
      <c r="C158" s="184" t="s">
        <v>473</v>
      </c>
      <c r="D158" s="184" t="s">
        <v>36</v>
      </c>
      <c r="E158" s="74"/>
      <c r="F158" s="163">
        <f>G158+H158+I158</f>
        <v>3240</v>
      </c>
      <c r="G158" s="163">
        <v>1800</v>
      </c>
      <c r="H158" s="163"/>
      <c r="I158" s="182">
        <v>1440</v>
      </c>
      <c r="J158" s="190" t="s">
        <v>471</v>
      </c>
      <c r="K158" s="190" t="s">
        <v>367</v>
      </c>
    </row>
    <row r="159" spans="1:11" ht="45.75" customHeight="1" outlineLevel="4">
      <c r="A159" s="181"/>
      <c r="B159" s="185"/>
      <c r="C159" s="185"/>
      <c r="D159" s="186"/>
      <c r="E159" s="74"/>
      <c r="F159" s="164"/>
      <c r="G159" s="164"/>
      <c r="H159" s="164"/>
      <c r="I159" s="183"/>
      <c r="J159" s="191"/>
      <c r="K159" s="191"/>
    </row>
    <row r="160" spans="1:11" ht="15.75" customHeight="1" outlineLevel="4">
      <c r="A160" s="180">
        <v>35</v>
      </c>
      <c r="B160" s="184" t="s">
        <v>448</v>
      </c>
      <c r="C160" s="184" t="s">
        <v>475</v>
      </c>
      <c r="D160" s="184" t="s">
        <v>36</v>
      </c>
      <c r="E160" s="74"/>
      <c r="F160" s="163">
        <f>G160+H160+I160</f>
        <v>1140</v>
      </c>
      <c r="G160" s="163">
        <v>720</v>
      </c>
      <c r="H160" s="163"/>
      <c r="I160" s="182">
        <v>420</v>
      </c>
      <c r="J160" s="190" t="s">
        <v>474</v>
      </c>
      <c r="K160" s="190" t="s">
        <v>367</v>
      </c>
    </row>
    <row r="161" spans="1:11" ht="28.5" customHeight="1" outlineLevel="4">
      <c r="A161" s="181"/>
      <c r="B161" s="185"/>
      <c r="C161" s="185"/>
      <c r="D161" s="186"/>
      <c r="E161" s="74"/>
      <c r="F161" s="164"/>
      <c r="G161" s="164"/>
      <c r="H161" s="164"/>
      <c r="I161" s="183"/>
      <c r="J161" s="191"/>
      <c r="K161" s="191"/>
    </row>
    <row r="162" spans="1:11" ht="15.75" customHeight="1" outlineLevel="4">
      <c r="A162" s="180">
        <v>36</v>
      </c>
      <c r="B162" s="184" t="s">
        <v>450</v>
      </c>
      <c r="C162" s="184" t="s">
        <v>476</v>
      </c>
      <c r="D162" s="184" t="s">
        <v>36</v>
      </c>
      <c r="E162" s="74"/>
      <c r="F162" s="163">
        <f>G162+H162+I162</f>
        <v>1945</v>
      </c>
      <c r="G162" s="163">
        <v>1000</v>
      </c>
      <c r="H162" s="163"/>
      <c r="I162" s="182">
        <v>945</v>
      </c>
      <c r="J162" s="190" t="s">
        <v>477</v>
      </c>
      <c r="K162" s="190" t="s">
        <v>367</v>
      </c>
    </row>
    <row r="163" spans="1:11" ht="28.5" customHeight="1" outlineLevel="4">
      <c r="A163" s="181"/>
      <c r="B163" s="185"/>
      <c r="C163" s="185"/>
      <c r="D163" s="186"/>
      <c r="E163" s="74"/>
      <c r="F163" s="164"/>
      <c r="G163" s="164"/>
      <c r="H163" s="164"/>
      <c r="I163" s="183"/>
      <c r="J163" s="191"/>
      <c r="K163" s="191"/>
    </row>
    <row r="164" spans="1:11" ht="15.75" customHeight="1" outlineLevel="4">
      <c r="A164" s="180">
        <v>37</v>
      </c>
      <c r="B164" s="184" t="s">
        <v>478</v>
      </c>
      <c r="C164" s="184" t="s">
        <v>479</v>
      </c>
      <c r="D164" s="184" t="s">
        <v>36</v>
      </c>
      <c r="E164" s="74"/>
      <c r="F164" s="163">
        <f>G164+H164+I164</f>
        <v>1384.615</v>
      </c>
      <c r="G164" s="163">
        <v>900</v>
      </c>
      <c r="H164" s="163"/>
      <c r="I164" s="182">
        <v>484.615</v>
      </c>
      <c r="J164" s="190" t="s">
        <v>508</v>
      </c>
      <c r="K164" s="190" t="s">
        <v>367</v>
      </c>
    </row>
    <row r="165" spans="1:11" ht="37.5" customHeight="1" outlineLevel="4">
      <c r="A165" s="181"/>
      <c r="B165" s="185"/>
      <c r="C165" s="185"/>
      <c r="D165" s="186"/>
      <c r="E165" s="74"/>
      <c r="F165" s="164"/>
      <c r="G165" s="164"/>
      <c r="H165" s="164"/>
      <c r="I165" s="183"/>
      <c r="J165" s="191"/>
      <c r="K165" s="191"/>
    </row>
    <row r="166" spans="1:11" ht="15.75" customHeight="1" outlineLevel="4">
      <c r="A166" s="180">
        <v>38</v>
      </c>
      <c r="B166" s="184" t="s">
        <v>482</v>
      </c>
      <c r="C166" s="184" t="s">
        <v>483</v>
      </c>
      <c r="D166" s="184" t="s">
        <v>36</v>
      </c>
      <c r="E166" s="74"/>
      <c r="F166" s="163">
        <f>G166+H166+I166</f>
        <v>3010</v>
      </c>
      <c r="G166" s="163">
        <v>2200</v>
      </c>
      <c r="H166" s="163"/>
      <c r="I166" s="182">
        <v>810</v>
      </c>
      <c r="J166" s="190" t="s">
        <v>509</v>
      </c>
      <c r="K166" s="190" t="s">
        <v>367</v>
      </c>
    </row>
    <row r="167" spans="1:11" ht="57" customHeight="1" outlineLevel="4">
      <c r="A167" s="181"/>
      <c r="B167" s="185"/>
      <c r="C167" s="185"/>
      <c r="D167" s="186"/>
      <c r="E167" s="74"/>
      <c r="F167" s="164"/>
      <c r="G167" s="164"/>
      <c r="H167" s="164"/>
      <c r="I167" s="183"/>
      <c r="J167" s="191"/>
      <c r="K167" s="191"/>
    </row>
    <row r="168" spans="1:11" ht="15.75" customHeight="1" outlineLevel="4">
      <c r="A168" s="180">
        <v>39</v>
      </c>
      <c r="B168" s="184" t="s">
        <v>486</v>
      </c>
      <c r="C168" s="184" t="s">
        <v>487</v>
      </c>
      <c r="D168" s="184" t="s">
        <v>36</v>
      </c>
      <c r="E168" s="74"/>
      <c r="F168" s="163">
        <f>G168+H168+I168</f>
        <v>1140</v>
      </c>
      <c r="G168" s="163">
        <v>720</v>
      </c>
      <c r="H168" s="163"/>
      <c r="I168" s="182">
        <v>420</v>
      </c>
      <c r="J168" s="190" t="s">
        <v>510</v>
      </c>
      <c r="K168" s="190" t="s">
        <v>367</v>
      </c>
    </row>
    <row r="169" spans="1:11" ht="41.25" customHeight="1" outlineLevel="4">
      <c r="A169" s="181"/>
      <c r="B169" s="185"/>
      <c r="C169" s="185"/>
      <c r="D169" s="186"/>
      <c r="E169" s="74"/>
      <c r="F169" s="164"/>
      <c r="G169" s="164"/>
      <c r="H169" s="164"/>
      <c r="I169" s="183"/>
      <c r="J169" s="191"/>
      <c r="K169" s="191"/>
    </row>
    <row r="170" spans="1:11" ht="15.75" customHeight="1" outlineLevel="4">
      <c r="A170" s="180">
        <v>40</v>
      </c>
      <c r="B170" s="184" t="s">
        <v>490</v>
      </c>
      <c r="C170" s="184" t="s">
        <v>491</v>
      </c>
      <c r="D170" s="184" t="s">
        <v>36</v>
      </c>
      <c r="E170" s="74"/>
      <c r="F170" s="163">
        <f>G170+H170+I170</f>
        <v>1979</v>
      </c>
      <c r="G170" s="163">
        <v>1300</v>
      </c>
      <c r="H170" s="163"/>
      <c r="I170" s="182">
        <v>679</v>
      </c>
      <c r="J170" s="190" t="s">
        <v>511</v>
      </c>
      <c r="K170" s="190" t="s">
        <v>367</v>
      </c>
    </row>
    <row r="171" spans="1:11" ht="40.5" customHeight="1" outlineLevel="4">
      <c r="A171" s="181"/>
      <c r="B171" s="185"/>
      <c r="C171" s="185"/>
      <c r="D171" s="186"/>
      <c r="E171" s="74"/>
      <c r="F171" s="164"/>
      <c r="G171" s="164"/>
      <c r="H171" s="164"/>
      <c r="I171" s="183"/>
      <c r="J171" s="191"/>
      <c r="K171" s="191"/>
    </row>
    <row r="172" spans="1:11" ht="15.75" customHeight="1" outlineLevel="4">
      <c r="A172" s="180">
        <v>41</v>
      </c>
      <c r="B172" s="184" t="s">
        <v>494</v>
      </c>
      <c r="C172" s="184" t="s">
        <v>495</v>
      </c>
      <c r="D172" s="184" t="s">
        <v>36</v>
      </c>
      <c r="E172" s="74"/>
      <c r="F172" s="163">
        <f>G172+H172+I172</f>
        <v>2559.1</v>
      </c>
      <c r="G172" s="163">
        <v>1800</v>
      </c>
      <c r="H172" s="163"/>
      <c r="I172" s="182">
        <v>759.1</v>
      </c>
      <c r="J172" s="190" t="s">
        <v>512</v>
      </c>
      <c r="K172" s="190" t="s">
        <v>367</v>
      </c>
    </row>
    <row r="173" spans="1:11" ht="42" customHeight="1" outlineLevel="4">
      <c r="A173" s="181"/>
      <c r="B173" s="185"/>
      <c r="C173" s="185"/>
      <c r="D173" s="186"/>
      <c r="E173" s="74"/>
      <c r="F173" s="164"/>
      <c r="G173" s="164"/>
      <c r="H173" s="164"/>
      <c r="I173" s="183"/>
      <c r="J173" s="191"/>
      <c r="K173" s="191"/>
    </row>
    <row r="174" spans="1:11" ht="15.75" customHeight="1" outlineLevel="4">
      <c r="A174" s="180">
        <v>42</v>
      </c>
      <c r="B174" s="184" t="s">
        <v>498</v>
      </c>
      <c r="C174" s="184" t="s">
        <v>499</v>
      </c>
      <c r="D174" s="184" t="s">
        <v>36</v>
      </c>
      <c r="E174" s="74"/>
      <c r="F174" s="163">
        <f>G174+H174+I174</f>
        <v>1667</v>
      </c>
      <c r="G174" s="163">
        <v>1100</v>
      </c>
      <c r="H174" s="163"/>
      <c r="I174" s="182">
        <v>567</v>
      </c>
      <c r="J174" s="190" t="s">
        <v>513</v>
      </c>
      <c r="K174" s="190" t="s">
        <v>367</v>
      </c>
    </row>
    <row r="175" spans="1:11" ht="28.5" customHeight="1" outlineLevel="4">
      <c r="A175" s="181"/>
      <c r="B175" s="185"/>
      <c r="C175" s="185"/>
      <c r="D175" s="186"/>
      <c r="E175" s="74"/>
      <c r="F175" s="164"/>
      <c r="G175" s="164"/>
      <c r="H175" s="164"/>
      <c r="I175" s="183"/>
      <c r="J175" s="191"/>
      <c r="K175" s="191"/>
    </row>
    <row r="176" spans="1:11" ht="15.75" customHeight="1" outlineLevel="4">
      <c r="A176" s="180">
        <v>43</v>
      </c>
      <c r="B176" s="184" t="s">
        <v>502</v>
      </c>
      <c r="C176" s="184" t="s">
        <v>503</v>
      </c>
      <c r="D176" s="184" t="s">
        <v>36</v>
      </c>
      <c r="E176" s="74"/>
      <c r="F176" s="163">
        <f>G176+H176+I176</f>
        <v>3461.5389999999998</v>
      </c>
      <c r="G176" s="163">
        <v>2250</v>
      </c>
      <c r="H176" s="163"/>
      <c r="I176" s="182">
        <v>1211.539</v>
      </c>
      <c r="J176" s="190" t="s">
        <v>515</v>
      </c>
      <c r="K176" s="190" t="s">
        <v>367</v>
      </c>
    </row>
    <row r="177" spans="1:11" ht="46.5" customHeight="1" outlineLevel="4">
      <c r="A177" s="181"/>
      <c r="B177" s="185"/>
      <c r="C177" s="185"/>
      <c r="D177" s="186"/>
      <c r="E177" s="74"/>
      <c r="F177" s="164"/>
      <c r="G177" s="164"/>
      <c r="H177" s="164"/>
      <c r="I177" s="183"/>
      <c r="J177" s="191"/>
      <c r="K177" s="191"/>
    </row>
    <row r="178" spans="1:11" ht="15.75" customHeight="1" outlineLevel="4">
      <c r="A178" s="180">
        <v>44</v>
      </c>
      <c r="B178" s="184" t="s">
        <v>506</v>
      </c>
      <c r="C178" s="184" t="s">
        <v>507</v>
      </c>
      <c r="D178" s="184" t="s">
        <v>36</v>
      </c>
      <c r="E178" s="74"/>
      <c r="F178" s="163">
        <f>G178+H178+I178</f>
        <v>2599.5</v>
      </c>
      <c r="G178" s="163">
        <v>1900</v>
      </c>
      <c r="H178" s="163"/>
      <c r="I178" s="182">
        <v>699.5</v>
      </c>
      <c r="J178" s="190" t="s">
        <v>514</v>
      </c>
      <c r="K178" s="190" t="s">
        <v>367</v>
      </c>
    </row>
    <row r="179" spans="1:11" ht="39.75" customHeight="1" outlineLevel="4">
      <c r="A179" s="181"/>
      <c r="B179" s="185"/>
      <c r="C179" s="185"/>
      <c r="D179" s="186"/>
      <c r="E179" s="74"/>
      <c r="F179" s="164"/>
      <c r="G179" s="164"/>
      <c r="H179" s="164"/>
      <c r="I179" s="183"/>
      <c r="J179" s="191"/>
      <c r="K179" s="191"/>
    </row>
    <row r="180" spans="1:11" ht="15.75" customHeight="1" outlineLevel="4">
      <c r="A180" s="180">
        <v>45</v>
      </c>
      <c r="B180" s="184" t="s">
        <v>480</v>
      </c>
      <c r="C180" s="184" t="s">
        <v>481</v>
      </c>
      <c r="D180" s="184" t="s">
        <v>36</v>
      </c>
      <c r="E180" s="74"/>
      <c r="F180" s="163">
        <f>G180+H180+I180</f>
        <v>1350</v>
      </c>
      <c r="G180" s="163">
        <v>900</v>
      </c>
      <c r="H180" s="163"/>
      <c r="I180" s="182">
        <v>450</v>
      </c>
      <c r="J180" s="190" t="s">
        <v>516</v>
      </c>
      <c r="K180" s="190" t="s">
        <v>367</v>
      </c>
    </row>
    <row r="181" spans="1:11" ht="39" customHeight="1" outlineLevel="4">
      <c r="A181" s="181"/>
      <c r="B181" s="185"/>
      <c r="C181" s="185"/>
      <c r="D181" s="186"/>
      <c r="E181" s="74"/>
      <c r="F181" s="164"/>
      <c r="G181" s="164"/>
      <c r="H181" s="164"/>
      <c r="I181" s="183"/>
      <c r="J181" s="191"/>
      <c r="K181" s="191"/>
    </row>
    <row r="182" spans="1:11" ht="15.75" customHeight="1" outlineLevel="4">
      <c r="A182" s="180">
        <v>46</v>
      </c>
      <c r="B182" s="184" t="s">
        <v>484</v>
      </c>
      <c r="C182" s="184" t="s">
        <v>485</v>
      </c>
      <c r="D182" s="184" t="s">
        <v>36</v>
      </c>
      <c r="E182" s="74"/>
      <c r="F182" s="163">
        <f>G182+H182+I182</f>
        <v>1730</v>
      </c>
      <c r="G182" s="163">
        <v>1100</v>
      </c>
      <c r="H182" s="163"/>
      <c r="I182" s="182">
        <v>630</v>
      </c>
      <c r="J182" s="190" t="s">
        <v>509</v>
      </c>
      <c r="K182" s="190" t="s">
        <v>367</v>
      </c>
    </row>
    <row r="183" spans="1:11" ht="39.75" customHeight="1" outlineLevel="4">
      <c r="A183" s="181"/>
      <c r="B183" s="185"/>
      <c r="C183" s="185"/>
      <c r="D183" s="186"/>
      <c r="E183" s="74"/>
      <c r="F183" s="164"/>
      <c r="G183" s="164"/>
      <c r="H183" s="164"/>
      <c r="I183" s="183"/>
      <c r="J183" s="191"/>
      <c r="K183" s="191"/>
    </row>
    <row r="184" spans="1:11" ht="15.75" customHeight="1" outlineLevel="4">
      <c r="A184" s="180">
        <v>47</v>
      </c>
      <c r="B184" s="184" t="s">
        <v>488</v>
      </c>
      <c r="C184" s="184" t="s">
        <v>489</v>
      </c>
      <c r="D184" s="184" t="s">
        <v>36</v>
      </c>
      <c r="E184" s="74"/>
      <c r="F184" s="163">
        <f>G184+H184+I184</f>
        <v>1350</v>
      </c>
      <c r="G184" s="163">
        <v>900</v>
      </c>
      <c r="H184" s="163"/>
      <c r="I184" s="182">
        <v>450</v>
      </c>
      <c r="J184" s="190" t="s">
        <v>517</v>
      </c>
      <c r="K184" s="190" t="s">
        <v>367</v>
      </c>
    </row>
    <row r="185" spans="1:11" ht="28.5" customHeight="1" outlineLevel="4">
      <c r="A185" s="181"/>
      <c r="B185" s="185"/>
      <c r="C185" s="185"/>
      <c r="D185" s="186"/>
      <c r="E185" s="74"/>
      <c r="F185" s="164"/>
      <c r="G185" s="164"/>
      <c r="H185" s="164"/>
      <c r="I185" s="183"/>
      <c r="J185" s="191"/>
      <c r="K185" s="191"/>
    </row>
    <row r="186" spans="1:11" ht="15.75" customHeight="1" outlineLevel="4">
      <c r="A186" s="180">
        <v>48</v>
      </c>
      <c r="B186" s="184" t="s">
        <v>492</v>
      </c>
      <c r="C186" s="184" t="s">
        <v>493</v>
      </c>
      <c r="D186" s="184" t="s">
        <v>36</v>
      </c>
      <c r="E186" s="74"/>
      <c r="F186" s="163">
        <f>G186+H186+I186</f>
        <v>765.24</v>
      </c>
      <c r="G186" s="163">
        <v>500</v>
      </c>
      <c r="H186" s="163"/>
      <c r="I186" s="182">
        <v>265.24</v>
      </c>
      <c r="J186" s="190" t="s">
        <v>518</v>
      </c>
      <c r="K186" s="190" t="s">
        <v>367</v>
      </c>
    </row>
    <row r="187" spans="1:11" ht="28.5" customHeight="1" outlineLevel="4">
      <c r="A187" s="181"/>
      <c r="B187" s="185"/>
      <c r="C187" s="185"/>
      <c r="D187" s="186"/>
      <c r="E187" s="74"/>
      <c r="F187" s="164"/>
      <c r="G187" s="164"/>
      <c r="H187" s="164"/>
      <c r="I187" s="183"/>
      <c r="J187" s="191"/>
      <c r="K187" s="191"/>
    </row>
    <row r="188" spans="1:11" ht="15.75" customHeight="1" outlineLevel="4">
      <c r="A188" s="180">
        <v>49</v>
      </c>
      <c r="B188" s="184" t="s">
        <v>496</v>
      </c>
      <c r="C188" s="184" t="s">
        <v>497</v>
      </c>
      <c r="D188" s="184" t="s">
        <v>36</v>
      </c>
      <c r="E188" s="74"/>
      <c r="F188" s="163">
        <f>G188+H188+I188</f>
        <v>1625</v>
      </c>
      <c r="G188" s="163">
        <v>1100</v>
      </c>
      <c r="H188" s="163"/>
      <c r="I188" s="182">
        <v>525</v>
      </c>
      <c r="J188" s="190" t="s">
        <v>519</v>
      </c>
      <c r="K188" s="190" t="s">
        <v>367</v>
      </c>
    </row>
    <row r="189" spans="1:11" ht="28.5" customHeight="1" outlineLevel="4">
      <c r="A189" s="181"/>
      <c r="B189" s="185"/>
      <c r="C189" s="185"/>
      <c r="D189" s="186"/>
      <c r="E189" s="74"/>
      <c r="F189" s="164"/>
      <c r="G189" s="164"/>
      <c r="H189" s="164"/>
      <c r="I189" s="183"/>
      <c r="J189" s="191"/>
      <c r="K189" s="191"/>
    </row>
    <row r="190" spans="1:11" ht="15.75" customHeight="1" outlineLevel="4">
      <c r="A190" s="180">
        <v>50</v>
      </c>
      <c r="B190" s="184" t="s">
        <v>500</v>
      </c>
      <c r="C190" s="184" t="s">
        <v>501</v>
      </c>
      <c r="D190" s="184" t="s">
        <v>36</v>
      </c>
      <c r="E190" s="74"/>
      <c r="F190" s="163">
        <f>G190+H190+I190</f>
        <v>2303.175</v>
      </c>
      <c r="G190" s="163">
        <v>1620</v>
      </c>
      <c r="H190" s="163"/>
      <c r="I190" s="182">
        <v>683.175</v>
      </c>
      <c r="J190" s="190" t="s">
        <v>520</v>
      </c>
      <c r="K190" s="190" t="s">
        <v>367</v>
      </c>
    </row>
    <row r="191" spans="1:11" ht="42.75" customHeight="1" outlineLevel="4">
      <c r="A191" s="181"/>
      <c r="B191" s="185"/>
      <c r="C191" s="185"/>
      <c r="D191" s="186"/>
      <c r="E191" s="74"/>
      <c r="F191" s="164"/>
      <c r="G191" s="164"/>
      <c r="H191" s="164"/>
      <c r="I191" s="183"/>
      <c r="J191" s="191"/>
      <c r="K191" s="191"/>
    </row>
    <row r="192" spans="1:11" ht="15.75" customHeight="1" outlineLevel="4">
      <c r="A192" s="180">
        <v>51</v>
      </c>
      <c r="B192" s="184" t="s">
        <v>504</v>
      </c>
      <c r="C192" s="184" t="s">
        <v>505</v>
      </c>
      <c r="D192" s="184" t="s">
        <v>36</v>
      </c>
      <c r="E192" s="74"/>
      <c r="F192" s="163">
        <f>G192+H192+I192</f>
        <v>900</v>
      </c>
      <c r="G192" s="163">
        <v>600</v>
      </c>
      <c r="H192" s="163"/>
      <c r="I192" s="182">
        <v>300</v>
      </c>
      <c r="J192" s="190" t="s">
        <v>521</v>
      </c>
      <c r="K192" s="190" t="s">
        <v>367</v>
      </c>
    </row>
    <row r="193" spans="1:11" ht="28.5" customHeight="1" outlineLevel="4">
      <c r="A193" s="181"/>
      <c r="B193" s="185"/>
      <c r="C193" s="185"/>
      <c r="D193" s="186"/>
      <c r="E193" s="74"/>
      <c r="F193" s="164"/>
      <c r="G193" s="164"/>
      <c r="H193" s="164"/>
      <c r="I193" s="183"/>
      <c r="J193" s="191"/>
      <c r="K193" s="191"/>
    </row>
    <row r="194" spans="1:11" ht="15.75" customHeight="1" outlineLevel="4">
      <c r="A194" s="180">
        <v>52</v>
      </c>
      <c r="B194" s="184" t="s">
        <v>522</v>
      </c>
      <c r="C194" s="184" t="s">
        <v>535</v>
      </c>
      <c r="D194" s="184" t="s">
        <v>36</v>
      </c>
      <c r="E194" s="74"/>
      <c r="F194" s="163">
        <f>G194+H194+I194</f>
        <v>7550</v>
      </c>
      <c r="G194" s="163">
        <v>3700</v>
      </c>
      <c r="H194" s="163"/>
      <c r="I194" s="182">
        <v>3850</v>
      </c>
      <c r="J194" s="190" t="s">
        <v>548</v>
      </c>
      <c r="K194" s="190" t="s">
        <v>367</v>
      </c>
    </row>
    <row r="195" spans="1:11" ht="48" customHeight="1" outlineLevel="4">
      <c r="A195" s="181"/>
      <c r="B195" s="185"/>
      <c r="C195" s="185"/>
      <c r="D195" s="186"/>
      <c r="E195" s="74"/>
      <c r="F195" s="164"/>
      <c r="G195" s="164"/>
      <c r="H195" s="164"/>
      <c r="I195" s="183"/>
      <c r="J195" s="191"/>
      <c r="K195" s="191"/>
    </row>
    <row r="196" spans="1:11" ht="15.75" customHeight="1" outlineLevel="4">
      <c r="A196" s="180">
        <v>53</v>
      </c>
      <c r="B196" s="184" t="s">
        <v>524</v>
      </c>
      <c r="C196" s="184" t="s">
        <v>537</v>
      </c>
      <c r="D196" s="184" t="s">
        <v>36</v>
      </c>
      <c r="E196" s="74"/>
      <c r="F196" s="163">
        <f>G196+H196+I196</f>
        <v>2950</v>
      </c>
      <c r="G196" s="163">
        <v>2200</v>
      </c>
      <c r="H196" s="163"/>
      <c r="I196" s="182">
        <v>750</v>
      </c>
      <c r="J196" s="190" t="s">
        <v>549</v>
      </c>
      <c r="K196" s="190" t="s">
        <v>367</v>
      </c>
    </row>
    <row r="197" spans="1:11" ht="62.25" customHeight="1" outlineLevel="4">
      <c r="A197" s="181"/>
      <c r="B197" s="185"/>
      <c r="C197" s="185"/>
      <c r="D197" s="186"/>
      <c r="E197" s="74"/>
      <c r="F197" s="164"/>
      <c r="G197" s="164"/>
      <c r="H197" s="164"/>
      <c r="I197" s="183"/>
      <c r="J197" s="191"/>
      <c r="K197" s="191"/>
    </row>
    <row r="198" spans="1:11" ht="15.75" customHeight="1" outlineLevel="4">
      <c r="A198" s="180">
        <v>54</v>
      </c>
      <c r="B198" s="184" t="s">
        <v>526</v>
      </c>
      <c r="C198" s="184" t="s">
        <v>539</v>
      </c>
      <c r="D198" s="184" t="s">
        <v>36</v>
      </c>
      <c r="E198" s="74"/>
      <c r="F198" s="163">
        <f>G198+H198+I198</f>
        <v>2900</v>
      </c>
      <c r="G198" s="163">
        <v>2000</v>
      </c>
      <c r="H198" s="163"/>
      <c r="I198" s="182">
        <v>900</v>
      </c>
      <c r="J198" s="190" t="s">
        <v>550</v>
      </c>
      <c r="K198" s="190" t="s">
        <v>367</v>
      </c>
    </row>
    <row r="199" spans="1:11" ht="28.5" customHeight="1" outlineLevel="4">
      <c r="A199" s="181"/>
      <c r="B199" s="185"/>
      <c r="C199" s="185"/>
      <c r="D199" s="186"/>
      <c r="E199" s="74"/>
      <c r="F199" s="164"/>
      <c r="G199" s="164"/>
      <c r="H199" s="164"/>
      <c r="I199" s="183"/>
      <c r="J199" s="191"/>
      <c r="K199" s="191"/>
    </row>
    <row r="200" spans="1:11" ht="15.75" customHeight="1" outlineLevel="4">
      <c r="A200" s="180">
        <v>55</v>
      </c>
      <c r="B200" s="184" t="s">
        <v>528</v>
      </c>
      <c r="C200" s="184" t="s">
        <v>541</v>
      </c>
      <c r="D200" s="184" t="s">
        <v>36</v>
      </c>
      <c r="E200" s="74"/>
      <c r="F200" s="163">
        <f>G200+H200+I200</f>
        <v>1350</v>
      </c>
      <c r="G200" s="163">
        <v>900</v>
      </c>
      <c r="H200" s="163"/>
      <c r="I200" s="182">
        <v>450</v>
      </c>
      <c r="J200" s="190" t="s">
        <v>551</v>
      </c>
      <c r="K200" s="190" t="s">
        <v>367</v>
      </c>
    </row>
    <row r="201" spans="1:11" ht="28.5" customHeight="1" outlineLevel="4">
      <c r="A201" s="181"/>
      <c r="B201" s="185"/>
      <c r="C201" s="185"/>
      <c r="D201" s="186"/>
      <c r="E201" s="74"/>
      <c r="F201" s="164"/>
      <c r="G201" s="164"/>
      <c r="H201" s="164"/>
      <c r="I201" s="183"/>
      <c r="J201" s="191"/>
      <c r="K201" s="191"/>
    </row>
    <row r="202" spans="1:11" ht="15.75" customHeight="1" outlineLevel="4">
      <c r="A202" s="180">
        <v>56</v>
      </c>
      <c r="B202" s="184" t="s">
        <v>530</v>
      </c>
      <c r="C202" s="184" t="s">
        <v>543</v>
      </c>
      <c r="D202" s="184" t="s">
        <v>36</v>
      </c>
      <c r="E202" s="74"/>
      <c r="F202" s="163">
        <f>G202+H202+I202</f>
        <v>2650</v>
      </c>
      <c r="G202" s="163">
        <v>1800</v>
      </c>
      <c r="H202" s="163"/>
      <c r="I202" s="182">
        <v>850</v>
      </c>
      <c r="J202" s="190" t="s">
        <v>552</v>
      </c>
      <c r="K202" s="190" t="s">
        <v>367</v>
      </c>
    </row>
    <row r="203" spans="1:11" ht="28.5" customHeight="1" outlineLevel="4">
      <c r="A203" s="181"/>
      <c r="B203" s="185"/>
      <c r="C203" s="185"/>
      <c r="D203" s="186"/>
      <c r="E203" s="74"/>
      <c r="F203" s="164"/>
      <c r="G203" s="164"/>
      <c r="H203" s="164"/>
      <c r="I203" s="183"/>
      <c r="J203" s="191"/>
      <c r="K203" s="191"/>
    </row>
    <row r="204" spans="1:11" ht="15.75" customHeight="1" outlineLevel="4">
      <c r="A204" s="180">
        <v>57</v>
      </c>
      <c r="B204" s="184" t="s">
        <v>532</v>
      </c>
      <c r="C204" s="184" t="s">
        <v>545</v>
      </c>
      <c r="D204" s="184" t="s">
        <v>36</v>
      </c>
      <c r="E204" s="74"/>
      <c r="F204" s="163">
        <f>G204+H204+I204</f>
        <v>4775</v>
      </c>
      <c r="G204" s="163">
        <v>3200</v>
      </c>
      <c r="H204" s="163"/>
      <c r="I204" s="182">
        <v>1575</v>
      </c>
      <c r="J204" s="190" t="s">
        <v>553</v>
      </c>
      <c r="K204" s="190" t="s">
        <v>367</v>
      </c>
    </row>
    <row r="205" spans="1:11" ht="45.75" customHeight="1" outlineLevel="4">
      <c r="A205" s="181"/>
      <c r="B205" s="185"/>
      <c r="C205" s="185"/>
      <c r="D205" s="186"/>
      <c r="E205" s="74"/>
      <c r="F205" s="164"/>
      <c r="G205" s="164"/>
      <c r="H205" s="164"/>
      <c r="I205" s="183"/>
      <c r="J205" s="191"/>
      <c r="K205" s="191"/>
    </row>
    <row r="206" spans="1:11" ht="15.75" customHeight="1" outlineLevel="4">
      <c r="A206" s="180">
        <v>58</v>
      </c>
      <c r="B206" s="184" t="s">
        <v>534</v>
      </c>
      <c r="C206" s="184" t="s">
        <v>547</v>
      </c>
      <c r="D206" s="184" t="s">
        <v>36</v>
      </c>
      <c r="E206" s="74"/>
      <c r="F206" s="163">
        <f>G206+H206+I206</f>
        <v>2420</v>
      </c>
      <c r="G206" s="163">
        <v>1620</v>
      </c>
      <c r="H206" s="163"/>
      <c r="I206" s="182">
        <v>800</v>
      </c>
      <c r="J206" s="190" t="s">
        <v>554</v>
      </c>
      <c r="K206" s="190" t="s">
        <v>367</v>
      </c>
    </row>
    <row r="207" spans="1:11" ht="28.5" customHeight="1" outlineLevel="4">
      <c r="A207" s="181"/>
      <c r="B207" s="185"/>
      <c r="C207" s="185"/>
      <c r="D207" s="186"/>
      <c r="E207" s="74"/>
      <c r="F207" s="164"/>
      <c r="G207" s="164"/>
      <c r="H207" s="164"/>
      <c r="I207" s="183"/>
      <c r="J207" s="191"/>
      <c r="K207" s="191"/>
    </row>
    <row r="208" spans="1:11" ht="15.75" customHeight="1" outlineLevel="4">
      <c r="A208" s="180">
        <v>59</v>
      </c>
      <c r="B208" s="184" t="s">
        <v>523</v>
      </c>
      <c r="C208" s="184" t="s">
        <v>536</v>
      </c>
      <c r="D208" s="184" t="s">
        <v>36</v>
      </c>
      <c r="E208" s="74"/>
      <c r="F208" s="163">
        <f>G208+H208+I208</f>
        <v>1620</v>
      </c>
      <c r="G208" s="163">
        <v>1080</v>
      </c>
      <c r="H208" s="163"/>
      <c r="I208" s="182">
        <v>540</v>
      </c>
      <c r="J208" s="190" t="s">
        <v>555</v>
      </c>
      <c r="K208" s="190" t="s">
        <v>367</v>
      </c>
    </row>
    <row r="209" spans="1:11" ht="28.5" customHeight="1" outlineLevel="4">
      <c r="A209" s="181"/>
      <c r="B209" s="185"/>
      <c r="C209" s="185"/>
      <c r="D209" s="186"/>
      <c r="E209" s="74"/>
      <c r="F209" s="164"/>
      <c r="G209" s="164"/>
      <c r="H209" s="164"/>
      <c r="I209" s="183"/>
      <c r="J209" s="191"/>
      <c r="K209" s="191"/>
    </row>
    <row r="210" spans="1:11" ht="15.75" customHeight="1" outlineLevel="4">
      <c r="A210" s="180">
        <v>60</v>
      </c>
      <c r="B210" s="184" t="s">
        <v>525</v>
      </c>
      <c r="C210" s="184" t="s">
        <v>538</v>
      </c>
      <c r="D210" s="184" t="s">
        <v>36</v>
      </c>
      <c r="E210" s="74"/>
      <c r="F210" s="163">
        <f>G210+H210+I210</f>
        <v>1089</v>
      </c>
      <c r="G210" s="163">
        <v>720</v>
      </c>
      <c r="H210" s="163"/>
      <c r="I210" s="182">
        <v>369</v>
      </c>
      <c r="J210" s="190" t="s">
        <v>556</v>
      </c>
      <c r="K210" s="190" t="s">
        <v>367</v>
      </c>
    </row>
    <row r="211" spans="1:11" ht="28.5" customHeight="1" outlineLevel="4">
      <c r="A211" s="181"/>
      <c r="B211" s="185"/>
      <c r="C211" s="185"/>
      <c r="D211" s="186"/>
      <c r="E211" s="74"/>
      <c r="F211" s="164"/>
      <c r="G211" s="164"/>
      <c r="H211" s="164"/>
      <c r="I211" s="183"/>
      <c r="J211" s="191"/>
      <c r="K211" s="191"/>
    </row>
    <row r="212" spans="1:11" ht="15.75" customHeight="1" outlineLevel="4">
      <c r="A212" s="180">
        <v>61</v>
      </c>
      <c r="B212" s="184" t="s">
        <v>527</v>
      </c>
      <c r="C212" s="184" t="s">
        <v>540</v>
      </c>
      <c r="D212" s="184" t="s">
        <v>36</v>
      </c>
      <c r="E212" s="74"/>
      <c r="F212" s="163">
        <f>G212+H212+I212</f>
        <v>2805</v>
      </c>
      <c r="G212" s="163">
        <v>1980</v>
      </c>
      <c r="H212" s="163"/>
      <c r="I212" s="182">
        <v>825</v>
      </c>
      <c r="J212" s="190" t="s">
        <v>557</v>
      </c>
      <c r="K212" s="190" t="s">
        <v>367</v>
      </c>
    </row>
    <row r="213" spans="1:11" ht="53.25" customHeight="1" outlineLevel="4">
      <c r="A213" s="181"/>
      <c r="B213" s="185"/>
      <c r="C213" s="185"/>
      <c r="D213" s="186"/>
      <c r="E213" s="74"/>
      <c r="F213" s="164"/>
      <c r="G213" s="164"/>
      <c r="H213" s="164"/>
      <c r="I213" s="183"/>
      <c r="J213" s="191"/>
      <c r="K213" s="191"/>
    </row>
    <row r="214" spans="1:11" ht="15.75" customHeight="1" outlineLevel="4">
      <c r="A214" s="180">
        <v>62</v>
      </c>
      <c r="B214" s="184" t="s">
        <v>529</v>
      </c>
      <c r="C214" s="184" t="s">
        <v>542</v>
      </c>
      <c r="D214" s="184" t="s">
        <v>36</v>
      </c>
      <c r="E214" s="74"/>
      <c r="F214" s="163">
        <f>G214+H214+I214</f>
        <v>3145</v>
      </c>
      <c r="G214" s="163">
        <v>2220</v>
      </c>
      <c r="H214" s="163"/>
      <c r="I214" s="182">
        <v>925</v>
      </c>
      <c r="J214" s="190" t="s">
        <v>558</v>
      </c>
      <c r="K214" s="190" t="s">
        <v>367</v>
      </c>
    </row>
    <row r="215" spans="1:11" ht="42" customHeight="1" outlineLevel="4">
      <c r="A215" s="181"/>
      <c r="B215" s="185"/>
      <c r="C215" s="185"/>
      <c r="D215" s="186"/>
      <c r="E215" s="74"/>
      <c r="F215" s="164"/>
      <c r="G215" s="164"/>
      <c r="H215" s="164"/>
      <c r="I215" s="183"/>
      <c r="J215" s="191"/>
      <c r="K215" s="191"/>
    </row>
    <row r="216" spans="1:11" ht="15.75" customHeight="1" outlineLevel="4">
      <c r="A216" s="180">
        <v>63</v>
      </c>
      <c r="B216" s="184" t="s">
        <v>531</v>
      </c>
      <c r="C216" s="184" t="s">
        <v>544</v>
      </c>
      <c r="D216" s="184" t="s">
        <v>36</v>
      </c>
      <c r="E216" s="74"/>
      <c r="F216" s="163">
        <f>G216+H216+I216</f>
        <v>900</v>
      </c>
      <c r="G216" s="163">
        <v>600</v>
      </c>
      <c r="H216" s="163"/>
      <c r="I216" s="182">
        <v>300</v>
      </c>
      <c r="J216" s="190" t="s">
        <v>559</v>
      </c>
      <c r="K216" s="190" t="s">
        <v>367</v>
      </c>
    </row>
    <row r="217" spans="1:11" ht="28.5" customHeight="1" outlineLevel="4">
      <c r="A217" s="181"/>
      <c r="B217" s="185"/>
      <c r="C217" s="185"/>
      <c r="D217" s="186"/>
      <c r="E217" s="74"/>
      <c r="F217" s="164"/>
      <c r="G217" s="164"/>
      <c r="H217" s="164"/>
      <c r="I217" s="183"/>
      <c r="J217" s="191"/>
      <c r="K217" s="191"/>
    </row>
    <row r="218" spans="1:11" ht="15.75" customHeight="1" outlineLevel="4">
      <c r="A218" s="180">
        <v>64</v>
      </c>
      <c r="B218" s="184" t="s">
        <v>533</v>
      </c>
      <c r="C218" s="184" t="s">
        <v>546</v>
      </c>
      <c r="D218" s="184" t="s">
        <v>36</v>
      </c>
      <c r="E218" s="74"/>
      <c r="F218" s="163">
        <f>G218+H218+I218</f>
        <v>1979</v>
      </c>
      <c r="G218" s="163">
        <v>1300</v>
      </c>
      <c r="H218" s="163"/>
      <c r="I218" s="182">
        <v>679</v>
      </c>
      <c r="J218" s="190" t="s">
        <v>560</v>
      </c>
      <c r="K218" s="190" t="s">
        <v>367</v>
      </c>
    </row>
    <row r="219" spans="1:11" ht="28.5" customHeight="1" outlineLevel="4">
      <c r="A219" s="181"/>
      <c r="B219" s="185"/>
      <c r="C219" s="185"/>
      <c r="D219" s="186"/>
      <c r="E219" s="74"/>
      <c r="F219" s="164"/>
      <c r="G219" s="164"/>
      <c r="H219" s="164"/>
      <c r="I219" s="183"/>
      <c r="J219" s="191"/>
      <c r="K219" s="191"/>
    </row>
    <row r="220" spans="1:11" ht="15.75" customHeight="1" outlineLevel="4">
      <c r="A220" s="180">
        <v>65</v>
      </c>
      <c r="B220" s="184" t="s">
        <v>561</v>
      </c>
      <c r="C220" s="184" t="s">
        <v>562</v>
      </c>
      <c r="D220" s="184" t="s">
        <v>36</v>
      </c>
      <c r="E220" s="74"/>
      <c r="F220" s="163">
        <f>G220+H220+I220</f>
        <v>1350</v>
      </c>
      <c r="G220" s="163">
        <v>900</v>
      </c>
      <c r="H220" s="163"/>
      <c r="I220" s="182">
        <v>450</v>
      </c>
      <c r="J220" s="190" t="s">
        <v>588</v>
      </c>
      <c r="K220" s="190" t="s">
        <v>367</v>
      </c>
    </row>
    <row r="221" spans="1:11" ht="38.25" customHeight="1" outlineLevel="4">
      <c r="A221" s="181"/>
      <c r="B221" s="185"/>
      <c r="C221" s="185"/>
      <c r="D221" s="186"/>
      <c r="E221" s="74"/>
      <c r="F221" s="164"/>
      <c r="G221" s="164"/>
      <c r="H221" s="164"/>
      <c r="I221" s="183"/>
      <c r="J221" s="191"/>
      <c r="K221" s="191"/>
    </row>
    <row r="222" spans="1:11" ht="15.75" customHeight="1" outlineLevel="4">
      <c r="A222" s="180">
        <v>66</v>
      </c>
      <c r="B222" s="184" t="s">
        <v>565</v>
      </c>
      <c r="C222" s="184" t="s">
        <v>566</v>
      </c>
      <c r="D222" s="184" t="s">
        <v>36</v>
      </c>
      <c r="E222" s="74"/>
      <c r="F222" s="163">
        <f>G222+H222+I222</f>
        <v>3071.299</v>
      </c>
      <c r="G222" s="163">
        <v>2160</v>
      </c>
      <c r="H222" s="163"/>
      <c r="I222" s="182">
        <v>911.299</v>
      </c>
      <c r="J222" s="190" t="s">
        <v>589</v>
      </c>
      <c r="K222" s="190" t="s">
        <v>367</v>
      </c>
    </row>
    <row r="223" spans="1:11" ht="34.5" customHeight="1" outlineLevel="4">
      <c r="A223" s="181"/>
      <c r="B223" s="185"/>
      <c r="C223" s="185"/>
      <c r="D223" s="186"/>
      <c r="E223" s="74"/>
      <c r="F223" s="164"/>
      <c r="G223" s="164"/>
      <c r="H223" s="164"/>
      <c r="I223" s="183"/>
      <c r="J223" s="191"/>
      <c r="K223" s="191"/>
    </row>
    <row r="224" spans="1:11" ht="15.75" customHeight="1" outlineLevel="4">
      <c r="A224" s="180">
        <v>67</v>
      </c>
      <c r="B224" s="184" t="s">
        <v>568</v>
      </c>
      <c r="C224" s="184" t="s">
        <v>569</v>
      </c>
      <c r="D224" s="184" t="s">
        <v>36</v>
      </c>
      <c r="E224" s="74"/>
      <c r="F224" s="163">
        <f>G224+H224+I224</f>
        <v>2607.692</v>
      </c>
      <c r="G224" s="163">
        <v>1800</v>
      </c>
      <c r="H224" s="163"/>
      <c r="I224" s="182">
        <v>807.692</v>
      </c>
      <c r="J224" s="190" t="s">
        <v>590</v>
      </c>
      <c r="K224" s="190" t="s">
        <v>367</v>
      </c>
    </row>
    <row r="225" spans="1:11" ht="48" customHeight="1" outlineLevel="4">
      <c r="A225" s="181"/>
      <c r="B225" s="185"/>
      <c r="C225" s="185"/>
      <c r="D225" s="186"/>
      <c r="E225" s="74"/>
      <c r="F225" s="164"/>
      <c r="G225" s="164"/>
      <c r="H225" s="164"/>
      <c r="I225" s="183"/>
      <c r="J225" s="191"/>
      <c r="K225" s="191"/>
    </row>
    <row r="226" spans="1:11" ht="15.75" customHeight="1" outlineLevel="4">
      <c r="A226" s="180">
        <v>68</v>
      </c>
      <c r="B226" s="184" t="s">
        <v>572</v>
      </c>
      <c r="C226" s="184" t="s">
        <v>573</v>
      </c>
      <c r="D226" s="184" t="s">
        <v>36</v>
      </c>
      <c r="E226" s="74"/>
      <c r="F226" s="163">
        <f>G226+H226+I226</f>
        <v>1386</v>
      </c>
      <c r="G226" s="163">
        <v>900</v>
      </c>
      <c r="H226" s="163"/>
      <c r="I226" s="182">
        <v>486</v>
      </c>
      <c r="J226" s="190" t="s">
        <v>591</v>
      </c>
      <c r="K226" s="190" t="s">
        <v>367</v>
      </c>
    </row>
    <row r="227" spans="1:11" ht="28.5" customHeight="1" outlineLevel="4">
      <c r="A227" s="181"/>
      <c r="B227" s="185"/>
      <c r="C227" s="185"/>
      <c r="D227" s="186"/>
      <c r="E227" s="74"/>
      <c r="F227" s="164"/>
      <c r="G227" s="164"/>
      <c r="H227" s="164"/>
      <c r="I227" s="183"/>
      <c r="J227" s="191"/>
      <c r="K227" s="191"/>
    </row>
    <row r="228" spans="1:11" ht="15.75" customHeight="1" outlineLevel="4">
      <c r="A228" s="180">
        <v>69</v>
      </c>
      <c r="B228" s="184" t="s">
        <v>576</v>
      </c>
      <c r="C228" s="184" t="s">
        <v>577</v>
      </c>
      <c r="D228" s="184" t="s">
        <v>36</v>
      </c>
      <c r="E228" s="74"/>
      <c r="F228" s="163">
        <f>G228+H228+I228</f>
        <v>1475.615</v>
      </c>
      <c r="G228" s="163">
        <v>900</v>
      </c>
      <c r="H228" s="163"/>
      <c r="I228" s="182">
        <v>575.615</v>
      </c>
      <c r="J228" s="190" t="s">
        <v>592</v>
      </c>
      <c r="K228" s="190" t="s">
        <v>367</v>
      </c>
    </row>
    <row r="229" spans="1:11" ht="28.5" customHeight="1" outlineLevel="4">
      <c r="A229" s="181"/>
      <c r="B229" s="185"/>
      <c r="C229" s="185"/>
      <c r="D229" s="186"/>
      <c r="E229" s="74"/>
      <c r="F229" s="164"/>
      <c r="G229" s="164"/>
      <c r="H229" s="164"/>
      <c r="I229" s="183"/>
      <c r="J229" s="191"/>
      <c r="K229" s="191"/>
    </row>
    <row r="230" spans="1:11" ht="15.75" customHeight="1" outlineLevel="4">
      <c r="A230" s="180">
        <v>70</v>
      </c>
      <c r="B230" s="184" t="s">
        <v>580</v>
      </c>
      <c r="C230" s="184" t="s">
        <v>581</v>
      </c>
      <c r="D230" s="184" t="s">
        <v>36</v>
      </c>
      <c r="E230" s="74"/>
      <c r="F230" s="163">
        <f>G230+H230+I230</f>
        <v>1350.16</v>
      </c>
      <c r="G230" s="163">
        <v>900</v>
      </c>
      <c r="H230" s="163"/>
      <c r="I230" s="182">
        <v>450.16</v>
      </c>
      <c r="J230" s="190" t="s">
        <v>593</v>
      </c>
      <c r="K230" s="190" t="s">
        <v>367</v>
      </c>
    </row>
    <row r="231" spans="1:11" ht="28.5" customHeight="1" outlineLevel="4">
      <c r="A231" s="181"/>
      <c r="B231" s="185"/>
      <c r="C231" s="185"/>
      <c r="D231" s="186"/>
      <c r="E231" s="74"/>
      <c r="F231" s="164"/>
      <c r="G231" s="164"/>
      <c r="H231" s="164"/>
      <c r="I231" s="183"/>
      <c r="J231" s="191"/>
      <c r="K231" s="191"/>
    </row>
    <row r="232" spans="1:11" ht="15.75" customHeight="1" outlineLevel="4">
      <c r="A232" s="180">
        <v>71</v>
      </c>
      <c r="B232" s="184" t="s">
        <v>584</v>
      </c>
      <c r="C232" s="184" t="s">
        <v>585</v>
      </c>
      <c r="D232" s="184" t="s">
        <v>36</v>
      </c>
      <c r="E232" s="74"/>
      <c r="F232" s="163">
        <f>G232+H232+I232</f>
        <v>1350.135</v>
      </c>
      <c r="G232" s="163">
        <v>900</v>
      </c>
      <c r="H232" s="163"/>
      <c r="I232" s="182">
        <v>450.135</v>
      </c>
      <c r="J232" s="190" t="s">
        <v>594</v>
      </c>
      <c r="K232" s="190" t="s">
        <v>367</v>
      </c>
    </row>
    <row r="233" spans="1:11" ht="42" customHeight="1" outlineLevel="4">
      <c r="A233" s="181"/>
      <c r="B233" s="185"/>
      <c r="C233" s="185"/>
      <c r="D233" s="186"/>
      <c r="E233" s="74"/>
      <c r="F233" s="164"/>
      <c r="G233" s="164"/>
      <c r="H233" s="164"/>
      <c r="I233" s="183"/>
      <c r="J233" s="191"/>
      <c r="K233" s="191"/>
    </row>
    <row r="234" spans="1:11" ht="15.75" customHeight="1" outlineLevel="4">
      <c r="A234" s="180">
        <v>72</v>
      </c>
      <c r="B234" s="184" t="s">
        <v>563</v>
      </c>
      <c r="C234" s="184" t="s">
        <v>564</v>
      </c>
      <c r="D234" s="184" t="s">
        <v>36</v>
      </c>
      <c r="E234" s="74"/>
      <c r="F234" s="163">
        <f>G234+H234+I234</f>
        <v>1095.31</v>
      </c>
      <c r="G234" s="163">
        <v>660</v>
      </c>
      <c r="H234" s="163"/>
      <c r="I234" s="182">
        <v>435.31</v>
      </c>
      <c r="J234" s="190" t="s">
        <v>632</v>
      </c>
      <c r="K234" s="190" t="s">
        <v>367</v>
      </c>
    </row>
    <row r="235" spans="1:11" ht="28.5" customHeight="1" outlineLevel="4">
      <c r="A235" s="181"/>
      <c r="B235" s="185"/>
      <c r="C235" s="185"/>
      <c r="D235" s="186"/>
      <c r="E235" s="74"/>
      <c r="F235" s="164"/>
      <c r="G235" s="164"/>
      <c r="H235" s="164"/>
      <c r="I235" s="183"/>
      <c r="J235" s="191"/>
      <c r="K235" s="191"/>
    </row>
    <row r="236" spans="1:11" ht="15.75" customHeight="1" outlineLevel="4">
      <c r="A236" s="180">
        <v>73</v>
      </c>
      <c r="B236" s="184" t="s">
        <v>567</v>
      </c>
      <c r="C236" s="184" t="s">
        <v>566</v>
      </c>
      <c r="D236" s="184" t="s">
        <v>36</v>
      </c>
      <c r="E236" s="74"/>
      <c r="F236" s="163">
        <f>G236+H236+I236</f>
        <v>2600</v>
      </c>
      <c r="G236" s="163">
        <v>1800</v>
      </c>
      <c r="H236" s="163"/>
      <c r="I236" s="182">
        <v>800</v>
      </c>
      <c r="J236" s="190" t="s">
        <v>633</v>
      </c>
      <c r="K236" s="190" t="s">
        <v>367</v>
      </c>
    </row>
    <row r="237" spans="1:11" ht="28.5" customHeight="1" outlineLevel="4">
      <c r="A237" s="181"/>
      <c r="B237" s="185"/>
      <c r="C237" s="185"/>
      <c r="D237" s="186"/>
      <c r="E237" s="74"/>
      <c r="F237" s="164"/>
      <c r="G237" s="164"/>
      <c r="H237" s="164"/>
      <c r="I237" s="183"/>
      <c r="J237" s="191"/>
      <c r="K237" s="191"/>
    </row>
    <row r="238" spans="1:11" ht="15.75" customHeight="1" outlineLevel="4">
      <c r="A238" s="180">
        <v>74</v>
      </c>
      <c r="B238" s="184" t="s">
        <v>570</v>
      </c>
      <c r="C238" s="184" t="s">
        <v>571</v>
      </c>
      <c r="D238" s="184" t="s">
        <v>36</v>
      </c>
      <c r="E238" s="74"/>
      <c r="F238" s="163">
        <f>G238+H238+I238</f>
        <v>1384.62</v>
      </c>
      <c r="G238" s="163">
        <v>900</v>
      </c>
      <c r="H238" s="163"/>
      <c r="I238" s="182">
        <v>484.62</v>
      </c>
      <c r="J238" s="190" t="s">
        <v>634</v>
      </c>
      <c r="K238" s="190" t="s">
        <v>367</v>
      </c>
    </row>
    <row r="239" spans="1:11" ht="28.5" customHeight="1" outlineLevel="4">
      <c r="A239" s="181"/>
      <c r="B239" s="185"/>
      <c r="C239" s="185"/>
      <c r="D239" s="186"/>
      <c r="E239" s="74"/>
      <c r="F239" s="164"/>
      <c r="G239" s="164"/>
      <c r="H239" s="164"/>
      <c r="I239" s="183"/>
      <c r="J239" s="191"/>
      <c r="K239" s="191"/>
    </row>
    <row r="240" spans="1:11" ht="15.75" customHeight="1" outlineLevel="4">
      <c r="A240" s="180">
        <v>75</v>
      </c>
      <c r="B240" s="184" t="s">
        <v>574</v>
      </c>
      <c r="C240" s="184" t="s">
        <v>575</v>
      </c>
      <c r="D240" s="184" t="s">
        <v>36</v>
      </c>
      <c r="E240" s="74"/>
      <c r="F240" s="163">
        <f>G240+H240+I240</f>
        <v>8260</v>
      </c>
      <c r="G240" s="163">
        <v>7000</v>
      </c>
      <c r="H240" s="163"/>
      <c r="I240" s="182">
        <v>1260</v>
      </c>
      <c r="J240" s="190" t="s">
        <v>635</v>
      </c>
      <c r="K240" s="190" t="s">
        <v>367</v>
      </c>
    </row>
    <row r="241" spans="1:11" ht="28.5" customHeight="1" outlineLevel="4">
      <c r="A241" s="181"/>
      <c r="B241" s="185"/>
      <c r="C241" s="185"/>
      <c r="D241" s="186"/>
      <c r="E241" s="74"/>
      <c r="F241" s="164"/>
      <c r="G241" s="164"/>
      <c r="H241" s="164"/>
      <c r="I241" s="183"/>
      <c r="J241" s="191"/>
      <c r="K241" s="191"/>
    </row>
    <row r="242" spans="1:11" ht="15.75" customHeight="1" outlineLevel="4">
      <c r="A242" s="180">
        <v>76</v>
      </c>
      <c r="B242" s="184" t="s">
        <v>578</v>
      </c>
      <c r="C242" s="184" t="s">
        <v>579</v>
      </c>
      <c r="D242" s="184" t="s">
        <v>36</v>
      </c>
      <c r="E242" s="74"/>
      <c r="F242" s="163">
        <f>G242+H242+I242</f>
        <v>1663.48</v>
      </c>
      <c r="G242" s="163">
        <v>1080</v>
      </c>
      <c r="H242" s="163"/>
      <c r="I242" s="182">
        <v>583.48</v>
      </c>
      <c r="J242" s="190" t="s">
        <v>636</v>
      </c>
      <c r="K242" s="190" t="s">
        <v>367</v>
      </c>
    </row>
    <row r="243" spans="1:11" ht="28.5" customHeight="1" outlineLevel="4">
      <c r="A243" s="181"/>
      <c r="B243" s="185"/>
      <c r="C243" s="185"/>
      <c r="D243" s="186"/>
      <c r="E243" s="74"/>
      <c r="F243" s="164"/>
      <c r="G243" s="164"/>
      <c r="H243" s="164"/>
      <c r="I243" s="183"/>
      <c r="J243" s="191"/>
      <c r="K243" s="191"/>
    </row>
    <row r="244" spans="1:11" ht="15.75" customHeight="1" outlineLevel="4">
      <c r="A244" s="180">
        <v>77</v>
      </c>
      <c r="B244" s="184" t="s">
        <v>582</v>
      </c>
      <c r="C244" s="184" t="s">
        <v>583</v>
      </c>
      <c r="D244" s="184" t="s">
        <v>36</v>
      </c>
      <c r="E244" s="74"/>
      <c r="F244" s="163">
        <f>G244+H244+I244</f>
        <v>1655.1100000000001</v>
      </c>
      <c r="G244" s="163">
        <v>1100</v>
      </c>
      <c r="H244" s="163"/>
      <c r="I244" s="182">
        <v>555.11</v>
      </c>
      <c r="J244" s="190" t="s">
        <v>637</v>
      </c>
      <c r="K244" s="190" t="s">
        <v>367</v>
      </c>
    </row>
    <row r="245" spans="1:11" ht="28.5" customHeight="1" outlineLevel="4">
      <c r="A245" s="181"/>
      <c r="B245" s="185"/>
      <c r="C245" s="185"/>
      <c r="D245" s="186"/>
      <c r="E245" s="74"/>
      <c r="F245" s="164"/>
      <c r="G245" s="164"/>
      <c r="H245" s="164"/>
      <c r="I245" s="183"/>
      <c r="J245" s="191"/>
      <c r="K245" s="191"/>
    </row>
    <row r="246" spans="1:11" ht="15.75" customHeight="1" outlineLevel="4">
      <c r="A246" s="180">
        <v>78</v>
      </c>
      <c r="B246" s="184" t="s">
        <v>586</v>
      </c>
      <c r="C246" s="184" t="s">
        <v>587</v>
      </c>
      <c r="D246" s="184" t="s">
        <v>36</v>
      </c>
      <c r="E246" s="74"/>
      <c r="F246" s="163">
        <f>G246+H246+I246</f>
        <v>750</v>
      </c>
      <c r="G246" s="163">
        <v>500</v>
      </c>
      <c r="H246" s="163"/>
      <c r="I246" s="182">
        <v>250</v>
      </c>
      <c r="J246" s="190" t="s">
        <v>638</v>
      </c>
      <c r="K246" s="190" t="s">
        <v>367</v>
      </c>
    </row>
    <row r="247" spans="1:11" ht="28.5" customHeight="1" outlineLevel="4">
      <c r="A247" s="181"/>
      <c r="B247" s="185"/>
      <c r="C247" s="185"/>
      <c r="D247" s="186"/>
      <c r="E247" s="74"/>
      <c r="F247" s="164"/>
      <c r="G247" s="164"/>
      <c r="H247" s="164"/>
      <c r="I247" s="183"/>
      <c r="J247" s="191"/>
      <c r="K247" s="191"/>
    </row>
    <row r="248" spans="1:11" ht="15.75" customHeight="1" outlineLevel="4">
      <c r="A248" s="180">
        <v>79</v>
      </c>
      <c r="B248" s="184" t="s">
        <v>595</v>
      </c>
      <c r="C248" s="184" t="s">
        <v>596</v>
      </c>
      <c r="D248" s="184" t="s">
        <v>36</v>
      </c>
      <c r="E248" s="74"/>
      <c r="F248" s="163">
        <f>G248+H248+I248</f>
        <v>900</v>
      </c>
      <c r="G248" s="163">
        <v>600</v>
      </c>
      <c r="H248" s="163"/>
      <c r="I248" s="182">
        <v>300</v>
      </c>
      <c r="J248" s="190" t="s">
        <v>639</v>
      </c>
      <c r="K248" s="190" t="s">
        <v>367</v>
      </c>
    </row>
    <row r="249" spans="1:11" ht="37.5" customHeight="1" outlineLevel="4">
      <c r="A249" s="181"/>
      <c r="B249" s="185"/>
      <c r="C249" s="185"/>
      <c r="D249" s="186"/>
      <c r="E249" s="74"/>
      <c r="F249" s="164"/>
      <c r="G249" s="164"/>
      <c r="H249" s="164"/>
      <c r="I249" s="183"/>
      <c r="J249" s="191"/>
      <c r="K249" s="191"/>
    </row>
    <row r="250" spans="1:11" ht="15.75" customHeight="1" outlineLevel="4">
      <c r="A250" s="180">
        <v>80</v>
      </c>
      <c r="B250" s="184" t="s">
        <v>599</v>
      </c>
      <c r="C250" s="184" t="s">
        <v>600</v>
      </c>
      <c r="D250" s="184" t="s">
        <v>36</v>
      </c>
      <c r="E250" s="74"/>
      <c r="F250" s="163">
        <f>G250+H250+I250</f>
        <v>1800</v>
      </c>
      <c r="G250" s="163">
        <v>900</v>
      </c>
      <c r="H250" s="163"/>
      <c r="I250" s="182">
        <v>900</v>
      </c>
      <c r="J250" s="190" t="s">
        <v>640</v>
      </c>
      <c r="K250" s="190" t="s">
        <v>367</v>
      </c>
    </row>
    <row r="251" spans="1:11" ht="44.25" customHeight="1" outlineLevel="4">
      <c r="A251" s="181"/>
      <c r="B251" s="185"/>
      <c r="C251" s="185"/>
      <c r="D251" s="186"/>
      <c r="E251" s="74"/>
      <c r="F251" s="164"/>
      <c r="G251" s="164"/>
      <c r="H251" s="164"/>
      <c r="I251" s="183"/>
      <c r="J251" s="191"/>
      <c r="K251" s="191"/>
    </row>
    <row r="252" spans="1:11" ht="15.75" customHeight="1" outlineLevel="4">
      <c r="A252" s="180">
        <v>81</v>
      </c>
      <c r="B252" s="184" t="s">
        <v>603</v>
      </c>
      <c r="C252" s="184" t="s">
        <v>604</v>
      </c>
      <c r="D252" s="184" t="s">
        <v>36</v>
      </c>
      <c r="E252" s="74"/>
      <c r="F252" s="163">
        <f>G252+H252+I252</f>
        <v>2275.39</v>
      </c>
      <c r="G252" s="163">
        <v>1500</v>
      </c>
      <c r="H252" s="163"/>
      <c r="I252" s="182">
        <v>775.39</v>
      </c>
      <c r="J252" s="190" t="s">
        <v>641</v>
      </c>
      <c r="K252" s="190" t="s">
        <v>367</v>
      </c>
    </row>
    <row r="253" spans="1:11" ht="28.5" customHeight="1" outlineLevel="4">
      <c r="A253" s="181"/>
      <c r="B253" s="185"/>
      <c r="C253" s="185"/>
      <c r="D253" s="186"/>
      <c r="E253" s="74"/>
      <c r="F253" s="164"/>
      <c r="G253" s="164"/>
      <c r="H253" s="164"/>
      <c r="I253" s="183"/>
      <c r="J253" s="191"/>
      <c r="K253" s="191"/>
    </row>
    <row r="254" spans="1:11" ht="15.75" customHeight="1" outlineLevel="4">
      <c r="A254" s="180">
        <v>82</v>
      </c>
      <c r="B254" s="184" t="s">
        <v>607</v>
      </c>
      <c r="C254" s="184" t="s">
        <v>608</v>
      </c>
      <c r="D254" s="184" t="s">
        <v>36</v>
      </c>
      <c r="E254" s="74"/>
      <c r="F254" s="163">
        <f>G254+H254+I254</f>
        <v>2610</v>
      </c>
      <c r="G254" s="163">
        <v>1800</v>
      </c>
      <c r="H254" s="163"/>
      <c r="I254" s="182">
        <v>810</v>
      </c>
      <c r="J254" s="190" t="s">
        <v>642</v>
      </c>
      <c r="K254" s="190" t="s">
        <v>367</v>
      </c>
    </row>
    <row r="255" spans="1:11" ht="39" customHeight="1" outlineLevel="4">
      <c r="A255" s="181"/>
      <c r="B255" s="185"/>
      <c r="C255" s="185"/>
      <c r="D255" s="186"/>
      <c r="E255" s="74"/>
      <c r="F255" s="164"/>
      <c r="G255" s="164"/>
      <c r="H255" s="164"/>
      <c r="I255" s="183"/>
      <c r="J255" s="191"/>
      <c r="K255" s="191"/>
    </row>
    <row r="256" spans="1:11" ht="15.75" customHeight="1" outlineLevel="4">
      <c r="A256" s="180">
        <v>83</v>
      </c>
      <c r="B256" s="184" t="s">
        <v>611</v>
      </c>
      <c r="C256" s="184" t="s">
        <v>612</v>
      </c>
      <c r="D256" s="184" t="s">
        <v>36</v>
      </c>
      <c r="E256" s="74"/>
      <c r="F256" s="163">
        <f>G256+H256+I256</f>
        <v>1386.3899999999999</v>
      </c>
      <c r="G256" s="163">
        <v>900</v>
      </c>
      <c r="H256" s="163"/>
      <c r="I256" s="182">
        <v>486.39</v>
      </c>
      <c r="J256" s="190" t="s">
        <v>643</v>
      </c>
      <c r="K256" s="190" t="s">
        <v>367</v>
      </c>
    </row>
    <row r="257" spans="1:11" ht="28.5" customHeight="1" outlineLevel="4">
      <c r="A257" s="181"/>
      <c r="B257" s="185"/>
      <c r="C257" s="185"/>
      <c r="D257" s="186"/>
      <c r="E257" s="74"/>
      <c r="F257" s="164"/>
      <c r="G257" s="164"/>
      <c r="H257" s="164"/>
      <c r="I257" s="183"/>
      <c r="J257" s="191"/>
      <c r="K257" s="191"/>
    </row>
    <row r="258" spans="1:11" ht="15.75" customHeight="1" outlineLevel="4">
      <c r="A258" s="180">
        <v>84</v>
      </c>
      <c r="B258" s="184" t="s">
        <v>615</v>
      </c>
      <c r="C258" s="184" t="s">
        <v>614</v>
      </c>
      <c r="D258" s="184" t="s">
        <v>36</v>
      </c>
      <c r="E258" s="74"/>
      <c r="F258" s="163">
        <f>G258+H258+I258</f>
        <v>4455</v>
      </c>
      <c r="G258" s="163">
        <v>1980</v>
      </c>
      <c r="H258" s="163"/>
      <c r="I258" s="182">
        <v>2475</v>
      </c>
      <c r="J258" s="190" t="s">
        <v>644</v>
      </c>
      <c r="K258" s="190" t="s">
        <v>367</v>
      </c>
    </row>
    <row r="259" spans="1:11" ht="69.75" customHeight="1" outlineLevel="4">
      <c r="A259" s="181"/>
      <c r="B259" s="185"/>
      <c r="C259" s="185"/>
      <c r="D259" s="186"/>
      <c r="E259" s="74"/>
      <c r="F259" s="164"/>
      <c r="G259" s="164"/>
      <c r="H259" s="164"/>
      <c r="I259" s="183"/>
      <c r="J259" s="191"/>
      <c r="K259" s="191"/>
    </row>
    <row r="260" spans="1:11" ht="15.75" customHeight="1" outlineLevel="4">
      <c r="A260" s="180">
        <v>85</v>
      </c>
      <c r="B260" s="184" t="s">
        <v>618</v>
      </c>
      <c r="C260" s="184" t="s">
        <v>619</v>
      </c>
      <c r="D260" s="184" t="s">
        <v>36</v>
      </c>
      <c r="E260" s="74"/>
      <c r="F260" s="163">
        <f>G260+H260+I260</f>
        <v>2455.39</v>
      </c>
      <c r="G260" s="163">
        <v>1680</v>
      </c>
      <c r="H260" s="163"/>
      <c r="I260" s="182">
        <v>775.39</v>
      </c>
      <c r="J260" s="190" t="s">
        <v>645</v>
      </c>
      <c r="K260" s="190" t="s">
        <v>367</v>
      </c>
    </row>
    <row r="261" spans="1:11" ht="45.75" customHeight="1" outlineLevel="4">
      <c r="A261" s="181"/>
      <c r="B261" s="185"/>
      <c r="C261" s="185"/>
      <c r="D261" s="186"/>
      <c r="E261" s="74"/>
      <c r="F261" s="164"/>
      <c r="G261" s="164"/>
      <c r="H261" s="164"/>
      <c r="I261" s="183"/>
      <c r="J261" s="191"/>
      <c r="K261" s="191"/>
    </row>
    <row r="262" spans="1:11" ht="15.75" customHeight="1" outlineLevel="4">
      <c r="A262" s="180">
        <v>86</v>
      </c>
      <c r="B262" s="184" t="s">
        <v>597</v>
      </c>
      <c r="C262" s="184" t="s">
        <v>598</v>
      </c>
      <c r="D262" s="184" t="s">
        <v>36</v>
      </c>
      <c r="E262" s="74"/>
      <c r="F262" s="163">
        <f>G262+H262+I262</f>
        <v>4200</v>
      </c>
      <c r="G262" s="163">
        <v>1080</v>
      </c>
      <c r="H262" s="163"/>
      <c r="I262" s="182">
        <v>3120</v>
      </c>
      <c r="J262" s="190" t="s">
        <v>646</v>
      </c>
      <c r="K262" s="190" t="s">
        <v>367</v>
      </c>
    </row>
    <row r="263" spans="1:11" ht="43.5" customHeight="1" outlineLevel="4">
      <c r="A263" s="181"/>
      <c r="B263" s="185"/>
      <c r="C263" s="185"/>
      <c r="D263" s="186"/>
      <c r="E263" s="74"/>
      <c r="F263" s="164"/>
      <c r="G263" s="164"/>
      <c r="H263" s="164"/>
      <c r="I263" s="183"/>
      <c r="J263" s="191"/>
      <c r="K263" s="191"/>
    </row>
    <row r="264" spans="1:11" ht="15.75" customHeight="1" outlineLevel="4">
      <c r="A264" s="180">
        <v>87</v>
      </c>
      <c r="B264" s="184" t="s">
        <v>601</v>
      </c>
      <c r="C264" s="184" t="s">
        <v>602</v>
      </c>
      <c r="D264" s="184" t="s">
        <v>36</v>
      </c>
      <c r="E264" s="74"/>
      <c r="F264" s="163">
        <f>G264+H264+I264</f>
        <v>2871.43</v>
      </c>
      <c r="G264" s="163">
        <v>1980</v>
      </c>
      <c r="H264" s="163"/>
      <c r="I264" s="182">
        <v>891.43</v>
      </c>
      <c r="J264" s="190" t="s">
        <v>647</v>
      </c>
      <c r="K264" s="190" t="s">
        <v>367</v>
      </c>
    </row>
    <row r="265" spans="1:11" ht="51.75" customHeight="1" outlineLevel="4">
      <c r="A265" s="181"/>
      <c r="B265" s="185"/>
      <c r="C265" s="185"/>
      <c r="D265" s="186"/>
      <c r="E265" s="74"/>
      <c r="F265" s="164"/>
      <c r="G265" s="164"/>
      <c r="H265" s="164"/>
      <c r="I265" s="183"/>
      <c r="J265" s="191"/>
      <c r="K265" s="191"/>
    </row>
    <row r="266" spans="1:11" ht="15.75" customHeight="1" outlineLevel="4">
      <c r="A266" s="180">
        <v>88</v>
      </c>
      <c r="B266" s="184" t="s">
        <v>605</v>
      </c>
      <c r="C266" s="184" t="s">
        <v>606</v>
      </c>
      <c r="D266" s="184" t="s">
        <v>36</v>
      </c>
      <c r="E266" s="74"/>
      <c r="F266" s="163">
        <f>G266+H266+I266</f>
        <v>927</v>
      </c>
      <c r="G266" s="163">
        <v>600</v>
      </c>
      <c r="H266" s="163"/>
      <c r="I266" s="182">
        <v>327</v>
      </c>
      <c r="J266" s="190" t="s">
        <v>648</v>
      </c>
      <c r="K266" s="190" t="s">
        <v>367</v>
      </c>
    </row>
    <row r="267" spans="1:11" ht="28.5" customHeight="1" outlineLevel="4">
      <c r="A267" s="181"/>
      <c r="B267" s="185"/>
      <c r="C267" s="185"/>
      <c r="D267" s="186"/>
      <c r="E267" s="74"/>
      <c r="F267" s="164"/>
      <c r="G267" s="164"/>
      <c r="H267" s="164"/>
      <c r="I267" s="183"/>
      <c r="J267" s="191"/>
      <c r="K267" s="191"/>
    </row>
    <row r="268" spans="1:11" ht="15.75" customHeight="1" outlineLevel="4">
      <c r="A268" s="180">
        <v>89</v>
      </c>
      <c r="B268" s="184" t="s">
        <v>609</v>
      </c>
      <c r="C268" s="184" t="s">
        <v>610</v>
      </c>
      <c r="D268" s="184" t="s">
        <v>36</v>
      </c>
      <c r="E268" s="74"/>
      <c r="F268" s="163">
        <f>G268+H268+I268</f>
        <v>2805</v>
      </c>
      <c r="G268" s="163">
        <v>1980</v>
      </c>
      <c r="H268" s="163"/>
      <c r="I268" s="182">
        <v>825</v>
      </c>
      <c r="J268" s="190" t="s">
        <v>649</v>
      </c>
      <c r="K268" s="190" t="s">
        <v>367</v>
      </c>
    </row>
    <row r="269" spans="1:11" ht="36" customHeight="1" outlineLevel="4">
      <c r="A269" s="181"/>
      <c r="B269" s="185"/>
      <c r="C269" s="185"/>
      <c r="D269" s="186"/>
      <c r="E269" s="74"/>
      <c r="F269" s="164"/>
      <c r="G269" s="164"/>
      <c r="H269" s="164"/>
      <c r="I269" s="183"/>
      <c r="J269" s="191"/>
      <c r="K269" s="191"/>
    </row>
    <row r="270" spans="1:11" ht="15.75" customHeight="1" outlineLevel="4">
      <c r="A270" s="180">
        <v>90</v>
      </c>
      <c r="B270" s="184" t="s">
        <v>613</v>
      </c>
      <c r="C270" s="184" t="s">
        <v>614</v>
      </c>
      <c r="D270" s="184" t="s">
        <v>36</v>
      </c>
      <c r="E270" s="74"/>
      <c r="F270" s="163">
        <f>G270+H270+I270</f>
        <v>1870</v>
      </c>
      <c r="G270" s="163">
        <v>1320</v>
      </c>
      <c r="H270" s="163"/>
      <c r="I270" s="182">
        <v>550</v>
      </c>
      <c r="J270" s="190" t="s">
        <v>650</v>
      </c>
      <c r="K270" s="190" t="s">
        <v>367</v>
      </c>
    </row>
    <row r="271" spans="1:11" ht="39" customHeight="1" outlineLevel="4">
      <c r="A271" s="181"/>
      <c r="B271" s="185"/>
      <c r="C271" s="185"/>
      <c r="D271" s="186"/>
      <c r="E271" s="74"/>
      <c r="F271" s="164"/>
      <c r="G271" s="164"/>
      <c r="H271" s="164"/>
      <c r="I271" s="183"/>
      <c r="J271" s="191"/>
      <c r="K271" s="191"/>
    </row>
    <row r="272" spans="1:11" ht="15.75" customHeight="1" outlineLevel="4">
      <c r="A272" s="180">
        <v>91</v>
      </c>
      <c r="B272" s="184" t="s">
        <v>616</v>
      </c>
      <c r="C272" s="184" t="s">
        <v>617</v>
      </c>
      <c r="D272" s="184" t="s">
        <v>36</v>
      </c>
      <c r="E272" s="74"/>
      <c r="F272" s="163">
        <f>G272+H272+I272</f>
        <v>1440</v>
      </c>
      <c r="G272" s="163">
        <v>900</v>
      </c>
      <c r="H272" s="163"/>
      <c r="I272" s="182">
        <v>540</v>
      </c>
      <c r="J272" s="190" t="s">
        <v>651</v>
      </c>
      <c r="K272" s="190" t="s">
        <v>367</v>
      </c>
    </row>
    <row r="273" spans="1:11" ht="28.5" customHeight="1" outlineLevel="4">
      <c r="A273" s="181"/>
      <c r="B273" s="185"/>
      <c r="C273" s="185"/>
      <c r="D273" s="186"/>
      <c r="E273" s="74"/>
      <c r="F273" s="164"/>
      <c r="G273" s="164"/>
      <c r="H273" s="164"/>
      <c r="I273" s="183"/>
      <c r="J273" s="191"/>
      <c r="K273" s="191"/>
    </row>
    <row r="274" spans="1:11" ht="15.75" customHeight="1" outlineLevel="4">
      <c r="A274" s="180">
        <v>92</v>
      </c>
      <c r="B274" s="184" t="s">
        <v>620</v>
      </c>
      <c r="C274" s="184" t="s">
        <v>621</v>
      </c>
      <c r="D274" s="184" t="s">
        <v>36</v>
      </c>
      <c r="E274" s="74"/>
      <c r="F274" s="163">
        <f>G274+H274+I274</f>
        <v>1499.1</v>
      </c>
      <c r="G274" s="163">
        <v>900</v>
      </c>
      <c r="H274" s="163"/>
      <c r="I274" s="182">
        <v>599.1</v>
      </c>
      <c r="J274" s="190" t="s">
        <v>652</v>
      </c>
      <c r="K274" s="190" t="s">
        <v>367</v>
      </c>
    </row>
    <row r="275" spans="1:11" ht="28.5" customHeight="1" outlineLevel="4">
      <c r="A275" s="181"/>
      <c r="B275" s="185"/>
      <c r="C275" s="185"/>
      <c r="D275" s="186"/>
      <c r="E275" s="74"/>
      <c r="F275" s="164"/>
      <c r="G275" s="164"/>
      <c r="H275" s="164"/>
      <c r="I275" s="183"/>
      <c r="J275" s="191"/>
      <c r="K275" s="191"/>
    </row>
    <row r="276" spans="1:11" ht="15.75" customHeight="1" outlineLevel="4">
      <c r="A276" s="180">
        <v>93</v>
      </c>
      <c r="B276" s="184" t="s">
        <v>669</v>
      </c>
      <c r="C276" s="184" t="s">
        <v>622</v>
      </c>
      <c r="D276" s="184" t="s">
        <v>36</v>
      </c>
      <c r="E276" s="74"/>
      <c r="F276" s="163">
        <f>G276+H276+I276</f>
        <v>2500.25</v>
      </c>
      <c r="G276" s="163">
        <v>1650</v>
      </c>
      <c r="H276" s="163"/>
      <c r="I276" s="182">
        <v>850.25</v>
      </c>
      <c r="J276" s="190" t="s">
        <v>653</v>
      </c>
      <c r="K276" s="190" t="s">
        <v>367</v>
      </c>
    </row>
    <row r="277" spans="1:11" ht="37.5" customHeight="1" outlineLevel="4">
      <c r="A277" s="181"/>
      <c r="B277" s="185"/>
      <c r="C277" s="185"/>
      <c r="D277" s="186"/>
      <c r="E277" s="74"/>
      <c r="F277" s="164"/>
      <c r="G277" s="164"/>
      <c r="H277" s="164"/>
      <c r="I277" s="183"/>
      <c r="J277" s="191"/>
      <c r="K277" s="191"/>
    </row>
    <row r="278" spans="1:11" ht="15.75" customHeight="1" outlineLevel="4">
      <c r="A278" s="180">
        <v>94</v>
      </c>
      <c r="B278" s="184" t="s">
        <v>624</v>
      </c>
      <c r="C278" s="184" t="s">
        <v>625</v>
      </c>
      <c r="D278" s="184" t="s">
        <v>36</v>
      </c>
      <c r="E278" s="74"/>
      <c r="F278" s="163">
        <f>G278+H278+I278</f>
        <v>1385</v>
      </c>
      <c r="G278" s="163">
        <v>900</v>
      </c>
      <c r="H278" s="163"/>
      <c r="I278" s="182">
        <v>485</v>
      </c>
      <c r="J278" s="190" t="s">
        <v>654</v>
      </c>
      <c r="K278" s="190" t="s">
        <v>367</v>
      </c>
    </row>
    <row r="279" spans="1:11" ht="28.5" customHeight="1" outlineLevel="4">
      <c r="A279" s="181"/>
      <c r="B279" s="185"/>
      <c r="C279" s="185"/>
      <c r="D279" s="186"/>
      <c r="E279" s="74"/>
      <c r="F279" s="164"/>
      <c r="G279" s="164"/>
      <c r="H279" s="164"/>
      <c r="I279" s="183"/>
      <c r="J279" s="191"/>
      <c r="K279" s="191"/>
    </row>
    <row r="280" spans="1:11" ht="15.75" customHeight="1" outlineLevel="4">
      <c r="A280" s="180">
        <v>95</v>
      </c>
      <c r="B280" s="184" t="s">
        <v>628</v>
      </c>
      <c r="C280" s="184" t="s">
        <v>629</v>
      </c>
      <c r="D280" s="184" t="s">
        <v>36</v>
      </c>
      <c r="E280" s="74"/>
      <c r="F280" s="163">
        <f>G280+H280+I280</f>
        <v>1795.6399999999999</v>
      </c>
      <c r="G280" s="163">
        <v>1080</v>
      </c>
      <c r="H280" s="163"/>
      <c r="I280" s="182">
        <v>715.64</v>
      </c>
      <c r="J280" s="190" t="s">
        <v>655</v>
      </c>
      <c r="K280" s="190" t="s">
        <v>367</v>
      </c>
    </row>
    <row r="281" spans="1:11" ht="28.5" customHeight="1" outlineLevel="4">
      <c r="A281" s="181"/>
      <c r="B281" s="185"/>
      <c r="C281" s="185"/>
      <c r="D281" s="186"/>
      <c r="E281" s="74"/>
      <c r="F281" s="164"/>
      <c r="G281" s="164"/>
      <c r="H281" s="164"/>
      <c r="I281" s="183"/>
      <c r="J281" s="191"/>
      <c r="K281" s="191"/>
    </row>
    <row r="282" spans="1:11" ht="15.75" customHeight="1" outlineLevel="4">
      <c r="A282" s="180">
        <v>96</v>
      </c>
      <c r="B282" s="184" t="s">
        <v>623</v>
      </c>
      <c r="C282" s="184" t="s">
        <v>630</v>
      </c>
      <c r="D282" s="184" t="s">
        <v>36</v>
      </c>
      <c r="E282" s="74"/>
      <c r="F282" s="163">
        <f>G282+H282+I282</f>
        <v>1364</v>
      </c>
      <c r="G282" s="163">
        <v>900</v>
      </c>
      <c r="H282" s="163"/>
      <c r="I282" s="182">
        <v>464</v>
      </c>
      <c r="J282" s="190" t="s">
        <v>656</v>
      </c>
      <c r="K282" s="190" t="s">
        <v>367</v>
      </c>
    </row>
    <row r="283" spans="1:11" ht="28.5" customHeight="1" outlineLevel="4">
      <c r="A283" s="181"/>
      <c r="B283" s="185"/>
      <c r="C283" s="185"/>
      <c r="D283" s="186"/>
      <c r="E283" s="74"/>
      <c r="F283" s="164"/>
      <c r="G283" s="164"/>
      <c r="H283" s="164"/>
      <c r="I283" s="183"/>
      <c r="J283" s="191"/>
      <c r="K283" s="191"/>
    </row>
    <row r="284" spans="1:11" ht="15.75" customHeight="1" outlineLevel="4">
      <c r="A284" s="180">
        <v>97</v>
      </c>
      <c r="B284" s="184" t="s">
        <v>626</v>
      </c>
      <c r="C284" s="184" t="s">
        <v>627</v>
      </c>
      <c r="D284" s="184" t="s">
        <v>36</v>
      </c>
      <c r="E284" s="74"/>
      <c r="F284" s="163">
        <f>G284+H284+I284</f>
        <v>3726.65</v>
      </c>
      <c r="G284" s="163">
        <v>2756.65</v>
      </c>
      <c r="H284" s="163"/>
      <c r="I284" s="182">
        <v>970</v>
      </c>
      <c r="J284" s="190" t="s">
        <v>657</v>
      </c>
      <c r="K284" s="190" t="s">
        <v>367</v>
      </c>
    </row>
    <row r="285" spans="1:11" ht="54.75" customHeight="1" outlineLevel="4">
      <c r="A285" s="181"/>
      <c r="B285" s="185"/>
      <c r="C285" s="185"/>
      <c r="D285" s="186"/>
      <c r="E285" s="74"/>
      <c r="F285" s="164"/>
      <c r="G285" s="164"/>
      <c r="H285" s="164"/>
      <c r="I285" s="183"/>
      <c r="J285" s="191"/>
      <c r="K285" s="191"/>
    </row>
    <row r="286" spans="1:11" ht="15.75" customHeight="1" outlineLevel="4">
      <c r="A286" s="180">
        <v>98</v>
      </c>
      <c r="B286" s="184" t="s">
        <v>631</v>
      </c>
      <c r="C286" s="184" t="s">
        <v>36</v>
      </c>
      <c r="D286" s="184" t="s">
        <v>36</v>
      </c>
      <c r="E286" s="74"/>
      <c r="F286" s="163">
        <f>G286+H286+I286</f>
        <v>7482.41</v>
      </c>
      <c r="G286" s="163">
        <v>7482.41</v>
      </c>
      <c r="H286" s="163"/>
      <c r="I286" s="182"/>
      <c r="J286" s="190" t="s">
        <v>658</v>
      </c>
      <c r="K286" s="190" t="s">
        <v>367</v>
      </c>
    </row>
    <row r="287" spans="1:11" ht="44.25" customHeight="1" outlineLevel="4">
      <c r="A287" s="181"/>
      <c r="B287" s="185"/>
      <c r="C287" s="185"/>
      <c r="D287" s="186"/>
      <c r="E287" s="74"/>
      <c r="F287" s="164"/>
      <c r="G287" s="164"/>
      <c r="H287" s="164"/>
      <c r="I287" s="183"/>
      <c r="J287" s="191"/>
      <c r="K287" s="191"/>
    </row>
    <row r="288" spans="1:11" ht="24" customHeight="1" outlineLevel="4">
      <c r="A288" s="179" t="s">
        <v>30</v>
      </c>
      <c r="B288" s="179"/>
      <c r="C288" s="179"/>
      <c r="D288" s="179"/>
      <c r="E288" s="179"/>
      <c r="F288" s="76">
        <f>G288+I288</f>
        <v>29074.73</v>
      </c>
      <c r="G288" s="76">
        <f>SUM(G289:G316)</f>
        <v>18641</v>
      </c>
      <c r="H288" s="76"/>
      <c r="I288" s="76">
        <f>SUM(I289:I316)</f>
        <v>10433.73</v>
      </c>
      <c r="J288" s="77"/>
      <c r="K288" s="77"/>
    </row>
    <row r="289" spans="1:11" ht="15.75" customHeight="1" outlineLevel="4">
      <c r="A289" s="180">
        <v>99</v>
      </c>
      <c r="B289" s="184" t="s">
        <v>659</v>
      </c>
      <c r="C289" s="184" t="s">
        <v>660</v>
      </c>
      <c r="D289" s="184" t="s">
        <v>36</v>
      </c>
      <c r="E289" s="74"/>
      <c r="F289" s="163">
        <f>G289+H289+I289</f>
        <v>1980</v>
      </c>
      <c r="G289" s="163">
        <v>1080</v>
      </c>
      <c r="H289" s="163"/>
      <c r="I289" s="182">
        <v>900</v>
      </c>
      <c r="J289" s="190" t="s">
        <v>661</v>
      </c>
      <c r="K289" s="190" t="s">
        <v>367</v>
      </c>
    </row>
    <row r="290" spans="1:11" ht="28.5" customHeight="1" outlineLevel="4">
      <c r="A290" s="181"/>
      <c r="B290" s="185"/>
      <c r="C290" s="185"/>
      <c r="D290" s="186"/>
      <c r="E290" s="74"/>
      <c r="F290" s="164"/>
      <c r="G290" s="164"/>
      <c r="H290" s="164"/>
      <c r="I290" s="183"/>
      <c r="J290" s="191"/>
      <c r="K290" s="191"/>
    </row>
    <row r="291" spans="1:11" ht="15.75" customHeight="1" outlineLevel="4">
      <c r="A291" s="180">
        <v>100</v>
      </c>
      <c r="B291" s="184" t="s">
        <v>664</v>
      </c>
      <c r="C291" s="184" t="s">
        <v>663</v>
      </c>
      <c r="D291" s="184" t="s">
        <v>36</v>
      </c>
      <c r="E291" s="74"/>
      <c r="F291" s="163">
        <f>G291+H291+I291</f>
        <v>1350</v>
      </c>
      <c r="G291" s="163">
        <v>900</v>
      </c>
      <c r="H291" s="163"/>
      <c r="I291" s="182">
        <v>450</v>
      </c>
      <c r="J291" s="190" t="s">
        <v>662</v>
      </c>
      <c r="K291" s="190" t="s">
        <v>367</v>
      </c>
    </row>
    <row r="292" spans="1:11" ht="28.5" customHeight="1" outlineLevel="4">
      <c r="A292" s="181"/>
      <c r="B292" s="185"/>
      <c r="C292" s="185"/>
      <c r="D292" s="186"/>
      <c r="E292" s="74"/>
      <c r="F292" s="164"/>
      <c r="G292" s="164"/>
      <c r="H292" s="164"/>
      <c r="I292" s="183"/>
      <c r="J292" s="191"/>
      <c r="K292" s="191"/>
    </row>
    <row r="293" spans="1:11" ht="15.75" customHeight="1" outlineLevel="4">
      <c r="A293" s="180">
        <v>101</v>
      </c>
      <c r="B293" s="184" t="s">
        <v>667</v>
      </c>
      <c r="C293" s="184" t="s">
        <v>666</v>
      </c>
      <c r="D293" s="184" t="s">
        <v>36</v>
      </c>
      <c r="E293" s="74"/>
      <c r="F293" s="163">
        <f>G293+H293+I293</f>
        <v>1790</v>
      </c>
      <c r="G293" s="163">
        <v>1163.5</v>
      </c>
      <c r="H293" s="163"/>
      <c r="I293" s="182">
        <v>626.5</v>
      </c>
      <c r="J293" s="190" t="s">
        <v>665</v>
      </c>
      <c r="K293" s="190" t="s">
        <v>367</v>
      </c>
    </row>
    <row r="294" spans="1:11" ht="48.75" customHeight="1" outlineLevel="4">
      <c r="A294" s="181"/>
      <c r="B294" s="185"/>
      <c r="C294" s="185"/>
      <c r="D294" s="186"/>
      <c r="E294" s="74"/>
      <c r="F294" s="164"/>
      <c r="G294" s="164"/>
      <c r="H294" s="164"/>
      <c r="I294" s="183"/>
      <c r="J294" s="191"/>
      <c r="K294" s="191"/>
    </row>
    <row r="295" spans="1:11" ht="15.75" customHeight="1" outlineLevel="4">
      <c r="A295" s="180">
        <v>102</v>
      </c>
      <c r="B295" s="184" t="s">
        <v>668</v>
      </c>
      <c r="C295" s="184" t="s">
        <v>670</v>
      </c>
      <c r="D295" s="184" t="s">
        <v>36</v>
      </c>
      <c r="E295" s="74"/>
      <c r="F295" s="163">
        <f>G295+H295+I295</f>
        <v>1657.69</v>
      </c>
      <c r="G295" s="163">
        <v>1077.5</v>
      </c>
      <c r="H295" s="163"/>
      <c r="I295" s="182">
        <v>580.19</v>
      </c>
      <c r="J295" s="190" t="s">
        <v>671</v>
      </c>
      <c r="K295" s="190" t="s">
        <v>367</v>
      </c>
    </row>
    <row r="296" spans="1:11" ht="28.5" customHeight="1" outlineLevel="4">
      <c r="A296" s="181"/>
      <c r="B296" s="185"/>
      <c r="C296" s="185"/>
      <c r="D296" s="186"/>
      <c r="E296" s="74"/>
      <c r="F296" s="164"/>
      <c r="G296" s="164"/>
      <c r="H296" s="164"/>
      <c r="I296" s="183"/>
      <c r="J296" s="191"/>
      <c r="K296" s="191"/>
    </row>
    <row r="297" spans="1:11" ht="15.75" customHeight="1" outlineLevel="4">
      <c r="A297" s="180">
        <v>103</v>
      </c>
      <c r="B297" s="184" t="s">
        <v>672</v>
      </c>
      <c r="C297" s="184" t="s">
        <v>673</v>
      </c>
      <c r="D297" s="184" t="s">
        <v>36</v>
      </c>
      <c r="E297" s="74"/>
      <c r="F297" s="163">
        <f>G297+H297+I297</f>
        <v>2515</v>
      </c>
      <c r="G297" s="163">
        <v>1600</v>
      </c>
      <c r="H297" s="163"/>
      <c r="I297" s="182">
        <v>915</v>
      </c>
      <c r="J297" s="190" t="s">
        <v>674</v>
      </c>
      <c r="K297" s="190" t="s">
        <v>367</v>
      </c>
    </row>
    <row r="298" spans="1:11" ht="42.75" customHeight="1" outlineLevel="4">
      <c r="A298" s="181"/>
      <c r="B298" s="185"/>
      <c r="C298" s="185"/>
      <c r="D298" s="186"/>
      <c r="E298" s="74"/>
      <c r="F298" s="164"/>
      <c r="G298" s="164"/>
      <c r="H298" s="164"/>
      <c r="I298" s="183"/>
      <c r="J298" s="191"/>
      <c r="K298" s="191"/>
    </row>
    <row r="299" spans="1:11" ht="15.75" customHeight="1" outlineLevel="4">
      <c r="A299" s="180">
        <v>104</v>
      </c>
      <c r="B299" s="184" t="s">
        <v>675</v>
      </c>
      <c r="C299" s="184" t="s">
        <v>677</v>
      </c>
      <c r="D299" s="184" t="s">
        <v>36</v>
      </c>
      <c r="E299" s="74"/>
      <c r="F299" s="163">
        <f>G299+H299+I299</f>
        <v>2725</v>
      </c>
      <c r="G299" s="163">
        <v>1900</v>
      </c>
      <c r="H299" s="163"/>
      <c r="I299" s="182">
        <v>825</v>
      </c>
      <c r="J299" s="190" t="s">
        <v>676</v>
      </c>
      <c r="K299" s="190" t="s">
        <v>367</v>
      </c>
    </row>
    <row r="300" spans="1:11" ht="48" customHeight="1" outlineLevel="4">
      <c r="A300" s="181"/>
      <c r="B300" s="185"/>
      <c r="C300" s="185"/>
      <c r="D300" s="186"/>
      <c r="E300" s="74"/>
      <c r="F300" s="164"/>
      <c r="G300" s="164"/>
      <c r="H300" s="164"/>
      <c r="I300" s="183"/>
      <c r="J300" s="191"/>
      <c r="K300" s="191"/>
    </row>
    <row r="301" spans="1:11" ht="15.75" customHeight="1" outlineLevel="4">
      <c r="A301" s="180">
        <v>105</v>
      </c>
      <c r="B301" s="184" t="s">
        <v>678</v>
      </c>
      <c r="C301" s="184" t="s">
        <v>679</v>
      </c>
      <c r="D301" s="184" t="s">
        <v>36</v>
      </c>
      <c r="E301" s="74"/>
      <c r="F301" s="163">
        <f>G301+H301+I301</f>
        <v>2975</v>
      </c>
      <c r="G301" s="163">
        <v>2000</v>
      </c>
      <c r="H301" s="163"/>
      <c r="I301" s="182">
        <v>975</v>
      </c>
      <c r="J301" s="190" t="s">
        <v>680</v>
      </c>
      <c r="K301" s="190" t="s">
        <v>367</v>
      </c>
    </row>
    <row r="302" spans="1:11" ht="49.5" customHeight="1" outlineLevel="4">
      <c r="A302" s="181"/>
      <c r="B302" s="185"/>
      <c r="C302" s="185"/>
      <c r="D302" s="186"/>
      <c r="E302" s="74"/>
      <c r="F302" s="164"/>
      <c r="G302" s="164"/>
      <c r="H302" s="164"/>
      <c r="I302" s="183"/>
      <c r="J302" s="191"/>
      <c r="K302" s="191"/>
    </row>
    <row r="303" spans="1:11" ht="15.75" customHeight="1" outlineLevel="4">
      <c r="A303" s="180">
        <v>106</v>
      </c>
      <c r="B303" s="184" t="s">
        <v>681</v>
      </c>
      <c r="C303" s="184" t="s">
        <v>682</v>
      </c>
      <c r="D303" s="184" t="s">
        <v>36</v>
      </c>
      <c r="E303" s="74"/>
      <c r="F303" s="163">
        <f>G303+H303+I303</f>
        <v>2739</v>
      </c>
      <c r="G303" s="163">
        <v>1900</v>
      </c>
      <c r="H303" s="163"/>
      <c r="I303" s="182">
        <v>839</v>
      </c>
      <c r="J303" s="190" t="s">
        <v>683</v>
      </c>
      <c r="K303" s="190" t="s">
        <v>367</v>
      </c>
    </row>
    <row r="304" spans="1:11" ht="37.5" customHeight="1" outlineLevel="4">
      <c r="A304" s="181"/>
      <c r="B304" s="185"/>
      <c r="C304" s="185"/>
      <c r="D304" s="186"/>
      <c r="E304" s="74"/>
      <c r="F304" s="164"/>
      <c r="G304" s="164"/>
      <c r="H304" s="164"/>
      <c r="I304" s="183"/>
      <c r="J304" s="191"/>
      <c r="K304" s="191"/>
    </row>
    <row r="305" spans="1:11" ht="15.75" customHeight="1" outlineLevel="4">
      <c r="A305" s="180">
        <v>107</v>
      </c>
      <c r="B305" s="184" t="s">
        <v>684</v>
      </c>
      <c r="C305" s="184" t="s">
        <v>685</v>
      </c>
      <c r="D305" s="184" t="s">
        <v>36</v>
      </c>
      <c r="E305" s="74"/>
      <c r="F305" s="163">
        <f>G305+H305+I305</f>
        <v>1350</v>
      </c>
      <c r="G305" s="163">
        <v>900</v>
      </c>
      <c r="H305" s="163"/>
      <c r="I305" s="182">
        <v>450</v>
      </c>
      <c r="J305" s="190" t="s">
        <v>689</v>
      </c>
      <c r="K305" s="190" t="s">
        <v>367</v>
      </c>
    </row>
    <row r="306" spans="1:11" ht="28.5" customHeight="1" outlineLevel="4">
      <c r="A306" s="181"/>
      <c r="B306" s="185"/>
      <c r="C306" s="185"/>
      <c r="D306" s="186"/>
      <c r="E306" s="74"/>
      <c r="F306" s="164"/>
      <c r="G306" s="164"/>
      <c r="H306" s="164"/>
      <c r="I306" s="183"/>
      <c r="J306" s="191"/>
      <c r="K306" s="191"/>
    </row>
    <row r="307" spans="1:11" ht="15.75" customHeight="1" outlineLevel="4">
      <c r="A307" s="180">
        <v>108</v>
      </c>
      <c r="B307" s="184" t="s">
        <v>686</v>
      </c>
      <c r="C307" s="184" t="s">
        <v>687</v>
      </c>
      <c r="D307" s="184" t="s">
        <v>36</v>
      </c>
      <c r="E307" s="74"/>
      <c r="F307" s="163">
        <f>G307+H307+I307</f>
        <v>2943.04</v>
      </c>
      <c r="G307" s="163">
        <v>1200</v>
      </c>
      <c r="H307" s="163"/>
      <c r="I307" s="182">
        <v>1743.04</v>
      </c>
      <c r="J307" s="190" t="s">
        <v>688</v>
      </c>
      <c r="K307" s="190" t="s">
        <v>367</v>
      </c>
    </row>
    <row r="308" spans="1:11" ht="46.5" customHeight="1" outlineLevel="4">
      <c r="A308" s="181"/>
      <c r="B308" s="185"/>
      <c r="C308" s="185"/>
      <c r="D308" s="186"/>
      <c r="E308" s="74"/>
      <c r="F308" s="164"/>
      <c r="G308" s="164"/>
      <c r="H308" s="164"/>
      <c r="I308" s="183"/>
      <c r="J308" s="191"/>
      <c r="K308" s="191"/>
    </row>
    <row r="309" spans="1:11" ht="15.75" customHeight="1" outlineLevel="4">
      <c r="A309" s="180">
        <v>109</v>
      </c>
      <c r="B309" s="184" t="s">
        <v>690</v>
      </c>
      <c r="C309" s="184" t="s">
        <v>691</v>
      </c>
      <c r="D309" s="184" t="s">
        <v>36</v>
      </c>
      <c r="E309" s="74"/>
      <c r="F309" s="163">
        <f>G309+H309+I309</f>
        <v>3420</v>
      </c>
      <c r="G309" s="163">
        <v>2520</v>
      </c>
      <c r="H309" s="163"/>
      <c r="I309" s="182">
        <v>900</v>
      </c>
      <c r="J309" s="190" t="s">
        <v>692</v>
      </c>
      <c r="K309" s="190" t="s">
        <v>367</v>
      </c>
    </row>
    <row r="310" spans="1:11" ht="44.25" customHeight="1" outlineLevel="4">
      <c r="A310" s="181"/>
      <c r="B310" s="185"/>
      <c r="C310" s="185"/>
      <c r="D310" s="186"/>
      <c r="E310" s="74"/>
      <c r="F310" s="164"/>
      <c r="G310" s="164"/>
      <c r="H310" s="164"/>
      <c r="I310" s="183"/>
      <c r="J310" s="191"/>
      <c r="K310" s="191"/>
    </row>
    <row r="311" spans="1:11" ht="15.75" customHeight="1" outlineLevel="4">
      <c r="A311" s="180">
        <v>110</v>
      </c>
      <c r="B311" s="184" t="s">
        <v>693</v>
      </c>
      <c r="C311" s="184" t="s">
        <v>694</v>
      </c>
      <c r="D311" s="184" t="s">
        <v>36</v>
      </c>
      <c r="E311" s="74"/>
      <c r="F311" s="163">
        <f>G311+H311+I311</f>
        <v>1125</v>
      </c>
      <c r="G311" s="163">
        <v>750</v>
      </c>
      <c r="H311" s="163"/>
      <c r="I311" s="182">
        <v>375</v>
      </c>
      <c r="J311" s="190" t="s">
        <v>695</v>
      </c>
      <c r="K311" s="190" t="s">
        <v>367</v>
      </c>
    </row>
    <row r="312" spans="1:11" ht="28.5" customHeight="1" outlineLevel="4">
      <c r="A312" s="181"/>
      <c r="B312" s="185"/>
      <c r="C312" s="185"/>
      <c r="D312" s="186"/>
      <c r="E312" s="74"/>
      <c r="F312" s="164"/>
      <c r="G312" s="164"/>
      <c r="H312" s="164"/>
      <c r="I312" s="183"/>
      <c r="J312" s="191"/>
      <c r="K312" s="191"/>
    </row>
    <row r="313" spans="1:11" ht="15.75" customHeight="1" outlineLevel="4">
      <c r="A313" s="180">
        <v>111</v>
      </c>
      <c r="B313" s="184" t="s">
        <v>700</v>
      </c>
      <c r="C313" s="184" t="s">
        <v>699</v>
      </c>
      <c r="D313" s="184" t="s">
        <v>36</v>
      </c>
      <c r="E313" s="74"/>
      <c r="F313" s="163">
        <f>G313+H313+I313</f>
        <v>1350</v>
      </c>
      <c r="G313" s="163">
        <v>900</v>
      </c>
      <c r="H313" s="163"/>
      <c r="I313" s="182">
        <v>450</v>
      </c>
      <c r="J313" s="190" t="s">
        <v>696</v>
      </c>
      <c r="K313" s="190" t="s">
        <v>367</v>
      </c>
    </row>
    <row r="314" spans="1:11" ht="40.5" customHeight="1" outlineLevel="4">
      <c r="A314" s="181"/>
      <c r="B314" s="185"/>
      <c r="C314" s="185"/>
      <c r="D314" s="186"/>
      <c r="E314" s="74"/>
      <c r="F314" s="164"/>
      <c r="G314" s="164"/>
      <c r="H314" s="164"/>
      <c r="I314" s="183"/>
      <c r="J314" s="191"/>
      <c r="K314" s="191"/>
    </row>
    <row r="315" spans="1:11" ht="15.75" customHeight="1" outlineLevel="4">
      <c r="A315" s="180">
        <v>112</v>
      </c>
      <c r="B315" s="184" t="s">
        <v>701</v>
      </c>
      <c r="C315" s="184" t="s">
        <v>698</v>
      </c>
      <c r="D315" s="184" t="s">
        <v>36</v>
      </c>
      <c r="E315" s="74"/>
      <c r="F315" s="163">
        <f>G315+H315+I315</f>
        <v>1155</v>
      </c>
      <c r="G315" s="163">
        <v>750</v>
      </c>
      <c r="H315" s="163"/>
      <c r="I315" s="182">
        <v>405</v>
      </c>
      <c r="J315" s="190" t="s">
        <v>697</v>
      </c>
      <c r="K315" s="190" t="s">
        <v>367</v>
      </c>
    </row>
    <row r="316" spans="1:11" ht="39" customHeight="1" outlineLevel="4">
      <c r="A316" s="181"/>
      <c r="B316" s="185"/>
      <c r="C316" s="185"/>
      <c r="D316" s="186"/>
      <c r="E316" s="74"/>
      <c r="F316" s="164"/>
      <c r="G316" s="164"/>
      <c r="H316" s="164"/>
      <c r="I316" s="183"/>
      <c r="J316" s="191"/>
      <c r="K316" s="191"/>
    </row>
    <row r="317" spans="1:11" ht="20.25" customHeight="1" outlineLevel="4">
      <c r="A317" s="179" t="s">
        <v>330</v>
      </c>
      <c r="B317" s="179" t="s">
        <v>17</v>
      </c>
      <c r="C317" s="179"/>
      <c r="D317" s="179"/>
      <c r="E317" s="100"/>
      <c r="F317" s="118">
        <f>G317+I317</f>
        <v>1350</v>
      </c>
      <c r="G317" s="76">
        <f>G318</f>
        <v>900</v>
      </c>
      <c r="H317" s="76"/>
      <c r="I317" s="76">
        <f>I318</f>
        <v>450</v>
      </c>
      <c r="J317" s="76"/>
      <c r="K317" s="77"/>
    </row>
    <row r="318" spans="1:11" ht="32.25" customHeight="1" outlineLevel="4">
      <c r="A318" s="180">
        <v>1</v>
      </c>
      <c r="B318" s="184" t="s">
        <v>711</v>
      </c>
      <c r="C318" s="190" t="s">
        <v>712</v>
      </c>
      <c r="D318" s="184" t="s">
        <v>36</v>
      </c>
      <c r="E318" s="74"/>
      <c r="F318" s="163">
        <f>G318+I318</f>
        <v>1350</v>
      </c>
      <c r="G318" s="163">
        <v>900</v>
      </c>
      <c r="H318" s="163"/>
      <c r="I318" s="182">
        <v>450</v>
      </c>
      <c r="J318" s="190" t="s">
        <v>713</v>
      </c>
      <c r="K318" s="190" t="s">
        <v>367</v>
      </c>
    </row>
    <row r="319" spans="1:11" ht="13.5" customHeight="1" outlineLevel="4">
      <c r="A319" s="181"/>
      <c r="B319" s="185"/>
      <c r="C319" s="191"/>
      <c r="D319" s="186"/>
      <c r="E319" s="74"/>
      <c r="F319" s="164"/>
      <c r="G319" s="164"/>
      <c r="H319" s="164"/>
      <c r="I319" s="183"/>
      <c r="J319" s="191"/>
      <c r="K319" s="191"/>
    </row>
    <row r="320" spans="1:11" ht="23.25" customHeight="1" outlineLevel="4">
      <c r="A320" s="179" t="s">
        <v>16</v>
      </c>
      <c r="B320" s="179" t="s">
        <v>17</v>
      </c>
      <c r="C320" s="179"/>
      <c r="D320" s="179"/>
      <c r="E320" s="74"/>
      <c r="F320" s="134">
        <f>G320+I320</f>
        <v>1712.1</v>
      </c>
      <c r="G320" s="134">
        <f>G321</f>
        <v>1173</v>
      </c>
      <c r="H320" s="134"/>
      <c r="I320" s="141">
        <f>I321</f>
        <v>539.1</v>
      </c>
      <c r="J320" s="133"/>
      <c r="K320" s="133"/>
    </row>
    <row r="321" spans="1:11" ht="39" customHeight="1" outlineLevel="4">
      <c r="A321" s="180">
        <v>1</v>
      </c>
      <c r="B321" s="184" t="s">
        <v>714</v>
      </c>
      <c r="C321" s="190" t="s">
        <v>715</v>
      </c>
      <c r="D321" s="184" t="s">
        <v>36</v>
      </c>
      <c r="E321" s="74"/>
      <c r="F321" s="163">
        <f>G321+I321</f>
        <v>1712.1</v>
      </c>
      <c r="G321" s="163">
        <v>1173</v>
      </c>
      <c r="H321" s="163"/>
      <c r="I321" s="182">
        <v>539.1</v>
      </c>
      <c r="J321" s="190" t="s">
        <v>716</v>
      </c>
      <c r="K321" s="190" t="s">
        <v>367</v>
      </c>
    </row>
    <row r="322" spans="1:11" ht="9.75" customHeight="1" outlineLevel="4">
      <c r="A322" s="181"/>
      <c r="B322" s="185"/>
      <c r="C322" s="191"/>
      <c r="D322" s="186"/>
      <c r="E322" s="74"/>
      <c r="F322" s="164"/>
      <c r="G322" s="164"/>
      <c r="H322" s="164"/>
      <c r="I322" s="183"/>
      <c r="J322" s="191"/>
      <c r="K322" s="191"/>
    </row>
    <row r="323" spans="1:11" ht="26.25" customHeight="1" outlineLevel="4">
      <c r="A323" s="179" t="s">
        <v>17</v>
      </c>
      <c r="B323" s="179" t="s">
        <v>17</v>
      </c>
      <c r="C323" s="179"/>
      <c r="D323" s="179"/>
      <c r="E323" s="74"/>
      <c r="F323" s="134">
        <f>G323+I323</f>
        <v>1355</v>
      </c>
      <c r="G323" s="134">
        <f>G324</f>
        <v>900</v>
      </c>
      <c r="H323" s="134"/>
      <c r="I323" s="141">
        <f>I324</f>
        <v>455</v>
      </c>
      <c r="J323" s="133"/>
      <c r="K323" s="133"/>
    </row>
    <row r="324" spans="1:11" ht="39" customHeight="1" outlineLevel="4">
      <c r="A324" s="180">
        <v>1</v>
      </c>
      <c r="B324" s="184" t="s">
        <v>719</v>
      </c>
      <c r="C324" s="190" t="s">
        <v>717</v>
      </c>
      <c r="D324" s="184" t="s">
        <v>36</v>
      </c>
      <c r="E324" s="74"/>
      <c r="F324" s="163">
        <f>G324+I324</f>
        <v>1355</v>
      </c>
      <c r="G324" s="163">
        <v>900</v>
      </c>
      <c r="H324" s="163"/>
      <c r="I324" s="182">
        <v>455</v>
      </c>
      <c r="J324" s="190" t="s">
        <v>718</v>
      </c>
      <c r="K324" s="190" t="s">
        <v>367</v>
      </c>
    </row>
    <row r="325" spans="1:11" ht="8.25" customHeight="1" outlineLevel="4">
      <c r="A325" s="181"/>
      <c r="B325" s="185"/>
      <c r="C325" s="191"/>
      <c r="D325" s="186"/>
      <c r="E325" s="74"/>
      <c r="F325" s="164"/>
      <c r="G325" s="164"/>
      <c r="H325" s="164"/>
      <c r="I325" s="183"/>
      <c r="J325" s="191"/>
      <c r="K325" s="191"/>
    </row>
    <row r="326" spans="1:11" ht="31.5" customHeight="1" outlineLevel="4">
      <c r="A326" s="179" t="s">
        <v>33</v>
      </c>
      <c r="B326" s="179"/>
      <c r="C326" s="179"/>
      <c r="D326" s="179"/>
      <c r="E326" s="74"/>
      <c r="F326" s="134">
        <f>G326+I326</f>
        <v>1495</v>
      </c>
      <c r="G326" s="134">
        <f>G327</f>
        <v>900</v>
      </c>
      <c r="H326" s="134"/>
      <c r="I326" s="141">
        <f>I327</f>
        <v>595</v>
      </c>
      <c r="J326" s="133"/>
      <c r="K326" s="133"/>
    </row>
    <row r="327" spans="1:11" ht="35.25" customHeight="1" outlineLevel="4">
      <c r="A327" s="180">
        <v>1</v>
      </c>
      <c r="B327" s="184" t="s">
        <v>720</v>
      </c>
      <c r="C327" s="190" t="s">
        <v>721</v>
      </c>
      <c r="D327" s="184" t="s">
        <v>36</v>
      </c>
      <c r="E327" s="74"/>
      <c r="F327" s="163">
        <f>G327+I327</f>
        <v>1495</v>
      </c>
      <c r="G327" s="163">
        <v>900</v>
      </c>
      <c r="H327" s="163"/>
      <c r="I327" s="182">
        <v>595</v>
      </c>
      <c r="J327" s="190" t="s">
        <v>722</v>
      </c>
      <c r="K327" s="190" t="s">
        <v>367</v>
      </c>
    </row>
    <row r="328" spans="1:11" ht="21" customHeight="1" outlineLevel="4">
      <c r="A328" s="181"/>
      <c r="B328" s="185"/>
      <c r="C328" s="191"/>
      <c r="D328" s="186"/>
      <c r="E328" s="74"/>
      <c r="F328" s="164"/>
      <c r="G328" s="164"/>
      <c r="H328" s="164"/>
      <c r="I328" s="183"/>
      <c r="J328" s="191"/>
      <c r="K328" s="191"/>
    </row>
    <row r="329" spans="1:11" ht="14.25" customHeight="1" outlineLevel="4">
      <c r="A329" s="179" t="s">
        <v>37</v>
      </c>
      <c r="B329" s="179"/>
      <c r="C329" s="179"/>
      <c r="D329" s="179"/>
      <c r="E329" s="179"/>
      <c r="F329" s="76">
        <f>G329+I329</f>
        <v>5630.030000000001</v>
      </c>
      <c r="G329" s="76">
        <f>G330+G332+G334</f>
        <v>3832.94</v>
      </c>
      <c r="H329" s="76">
        <f>SUM(H330:H380)</f>
        <v>0</v>
      </c>
      <c r="I329" s="76">
        <f>I330+I332+I334</f>
        <v>1797.0900000000001</v>
      </c>
      <c r="J329" s="77"/>
      <c r="K329" s="77"/>
    </row>
    <row r="330" spans="1:11" ht="21.75" customHeight="1" outlineLevel="4">
      <c r="A330" s="180">
        <v>1</v>
      </c>
      <c r="B330" s="184" t="s">
        <v>708</v>
      </c>
      <c r="C330" s="184" t="s">
        <v>705</v>
      </c>
      <c r="D330" s="184" t="s">
        <v>36</v>
      </c>
      <c r="E330" s="74"/>
      <c r="F330" s="163">
        <f>G330+H330+I330</f>
        <v>2470.92</v>
      </c>
      <c r="G330" s="163">
        <v>1678.94</v>
      </c>
      <c r="H330" s="163"/>
      <c r="I330" s="182">
        <v>791.98</v>
      </c>
      <c r="J330" s="190" t="s">
        <v>702</v>
      </c>
      <c r="K330" s="190" t="s">
        <v>367</v>
      </c>
    </row>
    <row r="331" spans="1:11" ht="26.25" customHeight="1" outlineLevel="4">
      <c r="A331" s="181"/>
      <c r="B331" s="185"/>
      <c r="C331" s="185"/>
      <c r="D331" s="186"/>
      <c r="E331" s="74"/>
      <c r="F331" s="164"/>
      <c r="G331" s="164"/>
      <c r="H331" s="164"/>
      <c r="I331" s="183"/>
      <c r="J331" s="191"/>
      <c r="K331" s="191"/>
    </row>
    <row r="332" spans="1:11" ht="15.75" customHeight="1" outlineLevel="4">
      <c r="A332" s="180">
        <v>2</v>
      </c>
      <c r="B332" s="184" t="s">
        <v>709</v>
      </c>
      <c r="C332" s="184" t="s">
        <v>706</v>
      </c>
      <c r="D332" s="184" t="s">
        <v>36</v>
      </c>
      <c r="E332" s="74"/>
      <c r="F332" s="163">
        <f>G332+H332+I332</f>
        <v>1125.1100000000001</v>
      </c>
      <c r="G332" s="163">
        <v>750</v>
      </c>
      <c r="H332" s="163"/>
      <c r="I332" s="182">
        <v>375.11</v>
      </c>
      <c r="J332" s="190" t="s">
        <v>703</v>
      </c>
      <c r="K332" s="190" t="s">
        <v>367</v>
      </c>
    </row>
    <row r="333" spans="1:11" ht="32.25" customHeight="1" outlineLevel="4">
      <c r="A333" s="181"/>
      <c r="B333" s="185"/>
      <c r="C333" s="185"/>
      <c r="D333" s="186"/>
      <c r="E333" s="74"/>
      <c r="F333" s="164"/>
      <c r="G333" s="164"/>
      <c r="H333" s="164"/>
      <c r="I333" s="183"/>
      <c r="J333" s="191"/>
      <c r="K333" s="191"/>
    </row>
    <row r="334" spans="1:11" ht="21.75" customHeight="1" outlineLevel="4">
      <c r="A334" s="180">
        <v>3</v>
      </c>
      <c r="B334" s="184" t="s">
        <v>710</v>
      </c>
      <c r="C334" s="184" t="s">
        <v>707</v>
      </c>
      <c r="D334" s="184" t="s">
        <v>36</v>
      </c>
      <c r="E334" s="74"/>
      <c r="F334" s="163">
        <f>G334+H334+I334</f>
        <v>2034</v>
      </c>
      <c r="G334" s="163">
        <v>1404</v>
      </c>
      <c r="H334" s="163"/>
      <c r="I334" s="182">
        <v>630</v>
      </c>
      <c r="J334" s="190" t="s">
        <v>704</v>
      </c>
      <c r="K334" s="190" t="s">
        <v>367</v>
      </c>
    </row>
    <row r="335" spans="1:11" ht="30" customHeight="1" outlineLevel="4">
      <c r="A335" s="181"/>
      <c r="B335" s="185"/>
      <c r="C335" s="185"/>
      <c r="D335" s="186"/>
      <c r="E335" s="74"/>
      <c r="F335" s="164"/>
      <c r="G335" s="164"/>
      <c r="H335" s="164"/>
      <c r="I335" s="183"/>
      <c r="J335" s="191"/>
      <c r="K335" s="191"/>
    </row>
    <row r="336" spans="1:11" ht="30" customHeight="1" outlineLevel="4">
      <c r="A336" s="179" t="s">
        <v>723</v>
      </c>
      <c r="B336" s="179"/>
      <c r="C336" s="179"/>
      <c r="D336" s="179"/>
      <c r="E336" s="92"/>
      <c r="F336" s="142">
        <f>G336+I336</f>
        <v>2250</v>
      </c>
      <c r="G336" s="143">
        <f>G337</f>
        <v>1080</v>
      </c>
      <c r="H336" s="76">
        <f>SUM(H337:H380)</f>
        <v>0</v>
      </c>
      <c r="I336" s="142">
        <f>I337</f>
        <v>1170</v>
      </c>
      <c r="J336" s="92"/>
      <c r="K336" s="144"/>
    </row>
    <row r="337" spans="1:11" ht="21.75" customHeight="1" outlineLevel="4">
      <c r="A337" s="180">
        <v>1</v>
      </c>
      <c r="B337" s="184" t="s">
        <v>724</v>
      </c>
      <c r="C337" s="184" t="s">
        <v>725</v>
      </c>
      <c r="D337" s="184" t="s">
        <v>36</v>
      </c>
      <c r="E337" s="74"/>
      <c r="F337" s="163">
        <f>G337+H337+I337</f>
        <v>2250</v>
      </c>
      <c r="G337" s="163">
        <v>1080</v>
      </c>
      <c r="H337" s="163"/>
      <c r="I337" s="182">
        <v>1170</v>
      </c>
      <c r="J337" s="190" t="s">
        <v>726</v>
      </c>
      <c r="K337" s="190" t="s">
        <v>367</v>
      </c>
    </row>
    <row r="338" spans="1:11" ht="27.75" customHeight="1" outlineLevel="4">
      <c r="A338" s="181"/>
      <c r="B338" s="185"/>
      <c r="C338" s="185"/>
      <c r="D338" s="186"/>
      <c r="E338" s="74"/>
      <c r="F338" s="164"/>
      <c r="G338" s="164"/>
      <c r="H338" s="164"/>
      <c r="I338" s="183"/>
      <c r="J338" s="191"/>
      <c r="K338" s="191"/>
    </row>
    <row r="339" spans="1:11" ht="27.75" customHeight="1" outlineLevel="4">
      <c r="A339" s="179" t="s">
        <v>22</v>
      </c>
      <c r="B339" s="179"/>
      <c r="C339" s="179"/>
      <c r="D339" s="179"/>
      <c r="E339" s="92"/>
      <c r="F339" s="142">
        <f>G339+I339</f>
        <v>1060</v>
      </c>
      <c r="G339" s="143">
        <f>G340</f>
        <v>700</v>
      </c>
      <c r="H339" s="76">
        <f>SUM(H340:H380)</f>
        <v>0</v>
      </c>
      <c r="I339" s="142">
        <f>I340</f>
        <v>360</v>
      </c>
      <c r="J339" s="92"/>
      <c r="K339" s="144"/>
    </row>
    <row r="340" spans="1:11" ht="15.75" customHeight="1" outlineLevel="4">
      <c r="A340" s="180">
        <v>1</v>
      </c>
      <c r="B340" s="184" t="s">
        <v>729</v>
      </c>
      <c r="C340" s="184" t="s">
        <v>728</v>
      </c>
      <c r="D340" s="184" t="s">
        <v>36</v>
      </c>
      <c r="E340" s="74"/>
      <c r="F340" s="163">
        <f>G340+H340+I340</f>
        <v>1060</v>
      </c>
      <c r="G340" s="163">
        <v>700</v>
      </c>
      <c r="H340" s="163"/>
      <c r="I340" s="182">
        <v>360</v>
      </c>
      <c r="J340" s="190" t="s">
        <v>727</v>
      </c>
      <c r="K340" s="190" t="s">
        <v>367</v>
      </c>
    </row>
    <row r="341" spans="1:11" ht="31.5" customHeight="1" outlineLevel="4">
      <c r="A341" s="181"/>
      <c r="B341" s="185"/>
      <c r="C341" s="185"/>
      <c r="D341" s="186"/>
      <c r="E341" s="74"/>
      <c r="F341" s="164"/>
      <c r="G341" s="164"/>
      <c r="H341" s="164"/>
      <c r="I341" s="183"/>
      <c r="J341" s="191"/>
      <c r="K341" s="191"/>
    </row>
    <row r="342" spans="1:11" ht="31.5" customHeight="1" outlineLevel="4">
      <c r="A342" s="179" t="s">
        <v>80</v>
      </c>
      <c r="B342" s="179"/>
      <c r="C342" s="179"/>
      <c r="D342" s="179"/>
      <c r="E342" s="92"/>
      <c r="F342" s="142">
        <f>G342+I342</f>
        <v>1620</v>
      </c>
      <c r="G342" s="143">
        <f>G343</f>
        <v>1080</v>
      </c>
      <c r="H342" s="76">
        <f>SUM(H343:H380)</f>
        <v>0</v>
      </c>
      <c r="I342" s="142">
        <f>I343</f>
        <v>540</v>
      </c>
      <c r="J342" s="92"/>
      <c r="K342" s="144"/>
    </row>
    <row r="343" spans="1:11" ht="21.75" customHeight="1" outlineLevel="4">
      <c r="A343" s="180">
        <v>1</v>
      </c>
      <c r="B343" s="184" t="s">
        <v>731</v>
      </c>
      <c r="C343" s="184" t="s">
        <v>732</v>
      </c>
      <c r="D343" s="184" t="s">
        <v>36</v>
      </c>
      <c r="E343" s="74"/>
      <c r="F343" s="163">
        <f>G343+H343+I343</f>
        <v>1620</v>
      </c>
      <c r="G343" s="163">
        <v>1080</v>
      </c>
      <c r="H343" s="163"/>
      <c r="I343" s="182">
        <v>540</v>
      </c>
      <c r="J343" s="190" t="s">
        <v>730</v>
      </c>
      <c r="K343" s="190" t="s">
        <v>367</v>
      </c>
    </row>
    <row r="344" spans="1:11" ht="54" customHeight="1" outlineLevel="4">
      <c r="A344" s="181"/>
      <c r="B344" s="185"/>
      <c r="C344" s="185"/>
      <c r="D344" s="186"/>
      <c r="E344" s="74"/>
      <c r="F344" s="164"/>
      <c r="G344" s="164"/>
      <c r="H344" s="164"/>
      <c r="I344" s="183"/>
      <c r="J344" s="191"/>
      <c r="K344" s="191"/>
    </row>
    <row r="345" spans="1:11" ht="27.75" customHeight="1" outlineLevel="4">
      <c r="A345" s="179" t="s">
        <v>24</v>
      </c>
      <c r="B345" s="179"/>
      <c r="C345" s="179"/>
      <c r="D345" s="179"/>
      <c r="E345" s="92"/>
      <c r="F345" s="142">
        <f>G345+I345</f>
        <v>4325.38</v>
      </c>
      <c r="G345" s="143">
        <f>G346+G348</f>
        <v>2934</v>
      </c>
      <c r="H345" s="76">
        <f>SUM(H346:H380)</f>
        <v>0</v>
      </c>
      <c r="I345" s="142">
        <f>I346+I348</f>
        <v>1391.38</v>
      </c>
      <c r="J345" s="92"/>
      <c r="K345" s="144"/>
    </row>
    <row r="346" spans="1:11" ht="15.75" customHeight="1" outlineLevel="4">
      <c r="A346" s="180">
        <v>1</v>
      </c>
      <c r="B346" s="184" t="s">
        <v>737</v>
      </c>
      <c r="C346" s="184" t="s">
        <v>735</v>
      </c>
      <c r="D346" s="184" t="s">
        <v>36</v>
      </c>
      <c r="E346" s="74"/>
      <c r="F346" s="163">
        <f>G346+H346+I346</f>
        <v>1350</v>
      </c>
      <c r="G346" s="163">
        <v>900</v>
      </c>
      <c r="H346" s="163"/>
      <c r="I346" s="182">
        <v>450</v>
      </c>
      <c r="J346" s="190" t="s">
        <v>733</v>
      </c>
      <c r="K346" s="190" t="s">
        <v>367</v>
      </c>
    </row>
    <row r="347" spans="1:11" ht="39.75" customHeight="1" outlineLevel="4">
      <c r="A347" s="181"/>
      <c r="B347" s="185"/>
      <c r="C347" s="186"/>
      <c r="D347" s="186"/>
      <c r="E347" s="74"/>
      <c r="F347" s="164"/>
      <c r="G347" s="164"/>
      <c r="H347" s="164"/>
      <c r="I347" s="183"/>
      <c r="J347" s="191"/>
      <c r="K347" s="191"/>
    </row>
    <row r="348" spans="1:11" ht="21.75" customHeight="1" outlineLevel="4">
      <c r="A348" s="180">
        <v>2</v>
      </c>
      <c r="B348" s="184" t="s">
        <v>738</v>
      </c>
      <c r="C348" s="184" t="s">
        <v>736</v>
      </c>
      <c r="D348" s="184" t="s">
        <v>36</v>
      </c>
      <c r="E348" s="74"/>
      <c r="F348" s="163">
        <f>G348+H348+I348</f>
        <v>2975.38</v>
      </c>
      <c r="G348" s="163">
        <v>2034</v>
      </c>
      <c r="H348" s="163"/>
      <c r="I348" s="182">
        <v>941.38</v>
      </c>
      <c r="J348" s="190" t="s">
        <v>734</v>
      </c>
      <c r="K348" s="190" t="s">
        <v>367</v>
      </c>
    </row>
    <row r="349" spans="1:11" ht="39.75" customHeight="1" outlineLevel="4">
      <c r="A349" s="181"/>
      <c r="B349" s="185"/>
      <c r="C349" s="186"/>
      <c r="D349" s="186"/>
      <c r="E349" s="74"/>
      <c r="F349" s="164"/>
      <c r="G349" s="164"/>
      <c r="H349" s="164"/>
      <c r="I349" s="183"/>
      <c r="J349" s="191"/>
      <c r="K349" s="191"/>
    </row>
    <row r="350" spans="1:11" ht="17.25" customHeight="1" outlineLevel="4">
      <c r="A350" s="179" t="s">
        <v>123</v>
      </c>
      <c r="B350" s="179"/>
      <c r="C350" s="179"/>
      <c r="D350" s="179"/>
      <c r="E350" s="74"/>
      <c r="F350" s="145">
        <f>G350+I350</f>
        <v>1650</v>
      </c>
      <c r="G350" s="145">
        <f>G351+G353</f>
        <v>1100</v>
      </c>
      <c r="H350" s="76">
        <f>SUM(H351:H380)</f>
        <v>0</v>
      </c>
      <c r="I350" s="146">
        <f>I351+I353</f>
        <v>550</v>
      </c>
      <c r="J350" s="147"/>
      <c r="K350" s="147"/>
    </row>
    <row r="351" spans="1:11" ht="15.75" customHeight="1" outlineLevel="4">
      <c r="A351" s="180">
        <v>1</v>
      </c>
      <c r="B351" s="184" t="s">
        <v>739</v>
      </c>
      <c r="C351" s="184" t="s">
        <v>741</v>
      </c>
      <c r="D351" s="184" t="s">
        <v>36</v>
      </c>
      <c r="E351" s="74"/>
      <c r="F351" s="163">
        <f>G351+H351+I351</f>
        <v>750</v>
      </c>
      <c r="G351" s="163">
        <v>500</v>
      </c>
      <c r="H351" s="163"/>
      <c r="I351" s="182">
        <v>250</v>
      </c>
      <c r="J351" s="190" t="s">
        <v>743</v>
      </c>
      <c r="K351" s="190" t="s">
        <v>367</v>
      </c>
    </row>
    <row r="352" spans="1:11" ht="30" customHeight="1" outlineLevel="4">
      <c r="A352" s="181"/>
      <c r="B352" s="185"/>
      <c r="C352" s="185"/>
      <c r="D352" s="186"/>
      <c r="E352" s="74"/>
      <c r="F352" s="164"/>
      <c r="G352" s="164"/>
      <c r="H352" s="164"/>
      <c r="I352" s="183"/>
      <c r="J352" s="191"/>
      <c r="K352" s="191"/>
    </row>
    <row r="353" spans="1:11" ht="15.75" customHeight="1" outlineLevel="4">
      <c r="A353" s="180">
        <v>2</v>
      </c>
      <c r="B353" s="184" t="s">
        <v>740</v>
      </c>
      <c r="C353" s="184" t="s">
        <v>742</v>
      </c>
      <c r="D353" s="184" t="s">
        <v>36</v>
      </c>
      <c r="E353" s="74"/>
      <c r="F353" s="163">
        <f>G353+H353+I353</f>
        <v>900</v>
      </c>
      <c r="G353" s="163">
        <v>600</v>
      </c>
      <c r="H353" s="163"/>
      <c r="I353" s="182">
        <v>300</v>
      </c>
      <c r="J353" s="190" t="s">
        <v>744</v>
      </c>
      <c r="K353" s="190" t="s">
        <v>367</v>
      </c>
    </row>
    <row r="354" spans="1:11" ht="27.75" customHeight="1" outlineLevel="4">
      <c r="A354" s="181"/>
      <c r="B354" s="185"/>
      <c r="C354" s="185"/>
      <c r="D354" s="186"/>
      <c r="E354" s="74"/>
      <c r="F354" s="164"/>
      <c r="G354" s="164"/>
      <c r="H354" s="164"/>
      <c r="I354" s="183"/>
      <c r="J354" s="191"/>
      <c r="K354" s="191"/>
    </row>
    <row r="355" spans="1:11" ht="19.5" customHeight="1" outlineLevel="4">
      <c r="A355" s="179" t="s">
        <v>745</v>
      </c>
      <c r="B355" s="179"/>
      <c r="C355" s="179"/>
      <c r="D355" s="179"/>
      <c r="E355" s="74"/>
      <c r="F355" s="145">
        <f>G355+I355</f>
        <v>1316</v>
      </c>
      <c r="G355" s="145">
        <f>G356</f>
        <v>800</v>
      </c>
      <c r="H355" s="76">
        <f>SUM(H356:H380)</f>
        <v>0</v>
      </c>
      <c r="I355" s="146">
        <f>I356</f>
        <v>516</v>
      </c>
      <c r="J355" s="147"/>
      <c r="K355" s="147"/>
    </row>
    <row r="356" spans="1:11" ht="21.75" customHeight="1" outlineLevel="4">
      <c r="A356" s="180">
        <v>1</v>
      </c>
      <c r="B356" s="184" t="s">
        <v>748</v>
      </c>
      <c r="C356" s="184" t="s">
        <v>747</v>
      </c>
      <c r="D356" s="184" t="s">
        <v>36</v>
      </c>
      <c r="E356" s="74"/>
      <c r="F356" s="163">
        <f>G356+H356+I356</f>
        <v>1316</v>
      </c>
      <c r="G356" s="163">
        <v>800</v>
      </c>
      <c r="H356" s="163"/>
      <c r="I356" s="182">
        <v>516</v>
      </c>
      <c r="J356" s="190" t="s">
        <v>746</v>
      </c>
      <c r="K356" s="190" t="s">
        <v>367</v>
      </c>
    </row>
    <row r="357" spans="1:11" ht="27" customHeight="1" outlineLevel="4">
      <c r="A357" s="181"/>
      <c r="B357" s="185"/>
      <c r="C357" s="185"/>
      <c r="D357" s="186"/>
      <c r="E357" s="74"/>
      <c r="F357" s="164"/>
      <c r="G357" s="164"/>
      <c r="H357" s="164"/>
      <c r="I357" s="183"/>
      <c r="J357" s="191"/>
      <c r="K357" s="191"/>
    </row>
    <row r="358" spans="1:11" ht="27" customHeight="1" outlineLevel="4">
      <c r="A358" s="179" t="s">
        <v>39</v>
      </c>
      <c r="B358" s="179"/>
      <c r="C358" s="179"/>
      <c r="D358" s="179"/>
      <c r="E358" s="74"/>
      <c r="F358" s="145">
        <f>G358+I358</f>
        <v>16675</v>
      </c>
      <c r="G358" s="76">
        <f>SUM(G359:G380)</f>
        <v>11060</v>
      </c>
      <c r="H358" s="76">
        <f>SUM(H359:H380)</f>
        <v>0</v>
      </c>
      <c r="I358" s="76">
        <f>SUM(I359:I380)</f>
        <v>5615</v>
      </c>
      <c r="J358" s="147"/>
      <c r="K358" s="147"/>
    </row>
    <row r="359" spans="1:11" ht="15.75" customHeight="1" outlineLevel="4">
      <c r="A359" s="180">
        <v>1</v>
      </c>
      <c r="B359" s="184" t="s">
        <v>755</v>
      </c>
      <c r="C359" s="184" t="s">
        <v>756</v>
      </c>
      <c r="D359" s="184" t="s">
        <v>36</v>
      </c>
      <c r="E359" s="74"/>
      <c r="F359" s="163">
        <f>G359+H359+I359</f>
        <v>1225</v>
      </c>
      <c r="G359" s="163">
        <v>600</v>
      </c>
      <c r="H359" s="163"/>
      <c r="I359" s="182">
        <v>625</v>
      </c>
      <c r="J359" s="190" t="s">
        <v>749</v>
      </c>
      <c r="K359" s="190" t="s">
        <v>367</v>
      </c>
    </row>
    <row r="360" spans="1:11" ht="27.75" customHeight="1" outlineLevel="4">
      <c r="A360" s="181"/>
      <c r="B360" s="185"/>
      <c r="C360" s="185"/>
      <c r="D360" s="186"/>
      <c r="E360" s="74"/>
      <c r="F360" s="164"/>
      <c r="G360" s="164"/>
      <c r="H360" s="164"/>
      <c r="I360" s="183"/>
      <c r="J360" s="191"/>
      <c r="K360" s="191"/>
    </row>
    <row r="361" spans="1:11" ht="21.75" customHeight="1" outlineLevel="4">
      <c r="A361" s="180">
        <v>2</v>
      </c>
      <c r="B361" s="184" t="s">
        <v>757</v>
      </c>
      <c r="C361" s="184" t="s">
        <v>758</v>
      </c>
      <c r="D361" s="184" t="s">
        <v>36</v>
      </c>
      <c r="E361" s="74"/>
      <c r="F361" s="163">
        <f>G361+H361+I361</f>
        <v>1425</v>
      </c>
      <c r="G361" s="163">
        <v>1100</v>
      </c>
      <c r="H361" s="163"/>
      <c r="I361" s="182">
        <v>325</v>
      </c>
      <c r="J361" s="190" t="s">
        <v>750</v>
      </c>
      <c r="K361" s="190" t="s">
        <v>367</v>
      </c>
    </row>
    <row r="362" spans="1:11" ht="26.25" customHeight="1" outlineLevel="4">
      <c r="A362" s="181"/>
      <c r="B362" s="185"/>
      <c r="C362" s="185"/>
      <c r="D362" s="186"/>
      <c r="E362" s="74"/>
      <c r="F362" s="164"/>
      <c r="G362" s="164"/>
      <c r="H362" s="164"/>
      <c r="I362" s="183"/>
      <c r="J362" s="191"/>
      <c r="K362" s="191"/>
    </row>
    <row r="363" spans="1:11" ht="15.75" customHeight="1" outlineLevel="4">
      <c r="A363" s="180">
        <v>3</v>
      </c>
      <c r="B363" s="184" t="s">
        <v>759</v>
      </c>
      <c r="C363" s="184" t="s">
        <v>760</v>
      </c>
      <c r="D363" s="184" t="s">
        <v>36</v>
      </c>
      <c r="E363" s="74"/>
      <c r="F363" s="163">
        <f>G363+H363+I363</f>
        <v>3330</v>
      </c>
      <c r="G363" s="163">
        <v>2220</v>
      </c>
      <c r="H363" s="163"/>
      <c r="I363" s="182">
        <v>1110</v>
      </c>
      <c r="J363" s="190" t="s">
        <v>751</v>
      </c>
      <c r="K363" s="190" t="s">
        <v>367</v>
      </c>
    </row>
    <row r="364" spans="1:11" ht="47.25" customHeight="1" outlineLevel="4">
      <c r="A364" s="181"/>
      <c r="B364" s="186"/>
      <c r="C364" s="186"/>
      <c r="D364" s="186"/>
      <c r="E364" s="74"/>
      <c r="F364" s="164"/>
      <c r="G364" s="164"/>
      <c r="H364" s="164"/>
      <c r="I364" s="183"/>
      <c r="J364" s="191"/>
      <c r="K364" s="191"/>
    </row>
    <row r="365" spans="1:11" ht="15.75" customHeight="1" outlineLevel="4">
      <c r="A365" s="180">
        <v>4</v>
      </c>
      <c r="B365" s="184" t="s">
        <v>761</v>
      </c>
      <c r="C365" s="184" t="s">
        <v>762</v>
      </c>
      <c r="D365" s="184" t="s">
        <v>36</v>
      </c>
      <c r="E365" s="74"/>
      <c r="F365" s="163">
        <f>G365+H365+I365</f>
        <v>935</v>
      </c>
      <c r="G365" s="163">
        <v>600</v>
      </c>
      <c r="H365" s="163"/>
      <c r="I365" s="182">
        <v>335</v>
      </c>
      <c r="J365" s="190" t="s">
        <v>752</v>
      </c>
      <c r="K365" s="190" t="s">
        <v>367</v>
      </c>
    </row>
    <row r="366" spans="1:11" ht="27.75" customHeight="1" outlineLevel="4">
      <c r="A366" s="181"/>
      <c r="B366" s="185"/>
      <c r="C366" s="185"/>
      <c r="D366" s="186"/>
      <c r="E366" s="74"/>
      <c r="F366" s="164"/>
      <c r="G366" s="164"/>
      <c r="H366" s="164"/>
      <c r="I366" s="183"/>
      <c r="J366" s="191"/>
      <c r="K366" s="191"/>
    </row>
    <row r="367" spans="1:11" ht="15.75" customHeight="1" outlineLevel="4">
      <c r="A367" s="180">
        <v>5</v>
      </c>
      <c r="B367" s="184" t="s">
        <v>763</v>
      </c>
      <c r="C367" s="184" t="s">
        <v>764</v>
      </c>
      <c r="D367" s="184" t="s">
        <v>36</v>
      </c>
      <c r="E367" s="74"/>
      <c r="F367" s="163">
        <f>G367+H367+I367</f>
        <v>1350</v>
      </c>
      <c r="G367" s="163">
        <v>900</v>
      </c>
      <c r="H367" s="163"/>
      <c r="I367" s="182">
        <v>450</v>
      </c>
      <c r="J367" s="190" t="s">
        <v>753</v>
      </c>
      <c r="K367" s="190" t="s">
        <v>367</v>
      </c>
    </row>
    <row r="368" spans="1:11" ht="32.25" customHeight="1" outlineLevel="4">
      <c r="A368" s="181"/>
      <c r="B368" s="185"/>
      <c r="C368" s="185"/>
      <c r="D368" s="186"/>
      <c r="E368" s="74"/>
      <c r="F368" s="164"/>
      <c r="G368" s="164"/>
      <c r="H368" s="164"/>
      <c r="I368" s="183"/>
      <c r="J368" s="191"/>
      <c r="K368" s="191"/>
    </row>
    <row r="369" spans="1:11" ht="21.75" customHeight="1" outlineLevel="4">
      <c r="A369" s="180">
        <v>6</v>
      </c>
      <c r="B369" s="184" t="s">
        <v>765</v>
      </c>
      <c r="C369" s="184" t="s">
        <v>766</v>
      </c>
      <c r="D369" s="184" t="s">
        <v>36</v>
      </c>
      <c r="E369" s="74"/>
      <c r="F369" s="163">
        <f>G369+H369+I369</f>
        <v>1060</v>
      </c>
      <c r="G369" s="163">
        <v>700</v>
      </c>
      <c r="H369" s="163"/>
      <c r="I369" s="182">
        <v>360</v>
      </c>
      <c r="J369" s="190" t="s">
        <v>754</v>
      </c>
      <c r="K369" s="190" t="s">
        <v>367</v>
      </c>
    </row>
    <row r="370" spans="1:11" ht="27" customHeight="1" outlineLevel="4">
      <c r="A370" s="181"/>
      <c r="B370" s="185"/>
      <c r="C370" s="185"/>
      <c r="D370" s="186"/>
      <c r="E370" s="74"/>
      <c r="F370" s="164"/>
      <c r="G370" s="164"/>
      <c r="H370" s="164"/>
      <c r="I370" s="183"/>
      <c r="J370" s="191"/>
      <c r="K370" s="191"/>
    </row>
    <row r="371" spans="1:11" ht="21.75" customHeight="1" outlineLevel="4">
      <c r="A371" s="180">
        <v>7</v>
      </c>
      <c r="B371" s="184" t="s">
        <v>780</v>
      </c>
      <c r="C371" s="184" t="s">
        <v>781</v>
      </c>
      <c r="D371" s="184" t="s">
        <v>36</v>
      </c>
      <c r="E371" s="74"/>
      <c r="F371" s="163">
        <f>G371+H371+I371</f>
        <v>2200</v>
      </c>
      <c r="G371" s="163">
        <v>1500</v>
      </c>
      <c r="H371" s="163"/>
      <c r="I371" s="182">
        <v>700</v>
      </c>
      <c r="J371" s="190" t="s">
        <v>767</v>
      </c>
      <c r="K371" s="190" t="s">
        <v>367</v>
      </c>
    </row>
    <row r="372" spans="1:11" ht="30.75" customHeight="1" outlineLevel="4">
      <c r="A372" s="181"/>
      <c r="B372" s="185"/>
      <c r="C372" s="185"/>
      <c r="D372" s="186"/>
      <c r="E372" s="74"/>
      <c r="F372" s="164"/>
      <c r="G372" s="164"/>
      <c r="H372" s="164"/>
      <c r="I372" s="183"/>
      <c r="J372" s="191"/>
      <c r="K372" s="191"/>
    </row>
    <row r="373" spans="1:11" ht="15.75" customHeight="1" outlineLevel="4">
      <c r="A373" s="180">
        <v>8</v>
      </c>
      <c r="B373" s="184" t="s">
        <v>778</v>
      </c>
      <c r="C373" s="184" t="s">
        <v>779</v>
      </c>
      <c r="D373" s="184" t="s">
        <v>36</v>
      </c>
      <c r="E373" s="74"/>
      <c r="F373" s="163">
        <f>G373+H373+I373</f>
        <v>1020</v>
      </c>
      <c r="G373" s="163">
        <v>600</v>
      </c>
      <c r="H373" s="163"/>
      <c r="I373" s="182">
        <v>420</v>
      </c>
      <c r="J373" s="190" t="s">
        <v>768</v>
      </c>
      <c r="K373" s="190" t="s">
        <v>367</v>
      </c>
    </row>
    <row r="374" spans="1:11" ht="27.75" customHeight="1" outlineLevel="4">
      <c r="A374" s="181"/>
      <c r="B374" s="185"/>
      <c r="C374" s="185"/>
      <c r="D374" s="186"/>
      <c r="E374" s="74"/>
      <c r="F374" s="164"/>
      <c r="G374" s="164"/>
      <c r="H374" s="164"/>
      <c r="I374" s="183"/>
      <c r="J374" s="191"/>
      <c r="K374" s="191"/>
    </row>
    <row r="375" spans="1:11" ht="15.75" customHeight="1" outlineLevel="4">
      <c r="A375" s="180">
        <v>9</v>
      </c>
      <c r="B375" s="184" t="s">
        <v>776</v>
      </c>
      <c r="C375" s="184" t="s">
        <v>777</v>
      </c>
      <c r="D375" s="184" t="s">
        <v>36</v>
      </c>
      <c r="E375" s="74"/>
      <c r="F375" s="163">
        <f>G375+H375+I375</f>
        <v>1190</v>
      </c>
      <c r="G375" s="163">
        <v>800</v>
      </c>
      <c r="H375" s="163"/>
      <c r="I375" s="182">
        <v>390</v>
      </c>
      <c r="J375" s="190" t="s">
        <v>769</v>
      </c>
      <c r="K375" s="190" t="s">
        <v>367</v>
      </c>
    </row>
    <row r="376" spans="1:11" ht="33" customHeight="1" outlineLevel="4">
      <c r="A376" s="181"/>
      <c r="B376" s="185"/>
      <c r="C376" s="185"/>
      <c r="D376" s="186"/>
      <c r="E376" s="74"/>
      <c r="F376" s="164"/>
      <c r="G376" s="164"/>
      <c r="H376" s="164"/>
      <c r="I376" s="183"/>
      <c r="J376" s="191"/>
      <c r="K376" s="191"/>
    </row>
    <row r="377" spans="1:11" ht="15.75" customHeight="1" outlineLevel="4">
      <c r="A377" s="180">
        <v>10</v>
      </c>
      <c r="B377" s="184" t="s">
        <v>774</v>
      </c>
      <c r="C377" s="184" t="s">
        <v>775</v>
      </c>
      <c r="D377" s="184" t="s">
        <v>36</v>
      </c>
      <c r="E377" s="74"/>
      <c r="F377" s="163">
        <f>G377+H377+I377</f>
        <v>900</v>
      </c>
      <c r="G377" s="163">
        <v>600</v>
      </c>
      <c r="H377" s="163"/>
      <c r="I377" s="182">
        <v>300</v>
      </c>
      <c r="J377" s="190" t="s">
        <v>770</v>
      </c>
      <c r="K377" s="190" t="s">
        <v>367</v>
      </c>
    </row>
    <row r="378" spans="1:11" ht="33" customHeight="1" outlineLevel="4">
      <c r="A378" s="181"/>
      <c r="B378" s="185"/>
      <c r="C378" s="185"/>
      <c r="D378" s="186"/>
      <c r="E378" s="74"/>
      <c r="F378" s="164"/>
      <c r="G378" s="164"/>
      <c r="H378" s="164"/>
      <c r="I378" s="183"/>
      <c r="J378" s="191"/>
      <c r="K378" s="191"/>
    </row>
    <row r="379" spans="1:11" ht="15.75" customHeight="1" outlineLevel="4">
      <c r="A379" s="180">
        <v>11</v>
      </c>
      <c r="B379" s="184" t="s">
        <v>772</v>
      </c>
      <c r="C379" s="184" t="s">
        <v>773</v>
      </c>
      <c r="D379" s="184" t="s">
        <v>36</v>
      </c>
      <c r="E379" s="74"/>
      <c r="F379" s="163">
        <f>G379+H379+I379</f>
        <v>2040</v>
      </c>
      <c r="G379" s="163">
        <v>1440</v>
      </c>
      <c r="H379" s="163"/>
      <c r="I379" s="182">
        <v>600</v>
      </c>
      <c r="J379" s="190" t="s">
        <v>771</v>
      </c>
      <c r="K379" s="190" t="s">
        <v>367</v>
      </c>
    </row>
    <row r="380" spans="1:11" ht="33" customHeight="1" outlineLevel="4">
      <c r="A380" s="181"/>
      <c r="B380" s="185"/>
      <c r="C380" s="185"/>
      <c r="D380" s="186"/>
      <c r="E380" s="74"/>
      <c r="F380" s="164"/>
      <c r="G380" s="164"/>
      <c r="H380" s="164"/>
      <c r="I380" s="183"/>
      <c r="J380" s="191"/>
      <c r="K380" s="191"/>
    </row>
    <row r="381" spans="1:11" ht="15.75" customHeight="1" outlineLevel="4">
      <c r="A381" s="179" t="s">
        <v>42</v>
      </c>
      <c r="B381" s="179"/>
      <c r="C381" s="179"/>
      <c r="D381" s="179"/>
      <c r="E381" s="179"/>
      <c r="F381" s="76">
        <f>G381+I381</f>
        <v>3005</v>
      </c>
      <c r="G381" s="76">
        <f>G382+G384</f>
        <v>2040</v>
      </c>
      <c r="H381" s="76"/>
      <c r="I381" s="76">
        <f>I382+I384</f>
        <v>965</v>
      </c>
      <c r="J381" s="77"/>
      <c r="K381" s="77"/>
    </row>
    <row r="382" spans="1:11" ht="21.75" customHeight="1" outlineLevel="4">
      <c r="A382" s="180">
        <v>1</v>
      </c>
      <c r="B382" s="184" t="s">
        <v>786</v>
      </c>
      <c r="C382" s="184" t="s">
        <v>784</v>
      </c>
      <c r="D382" s="184" t="s">
        <v>36</v>
      </c>
      <c r="E382" s="74"/>
      <c r="F382" s="163">
        <f>G382+I382</f>
        <v>2045</v>
      </c>
      <c r="G382" s="163">
        <v>1440</v>
      </c>
      <c r="H382" s="163"/>
      <c r="I382" s="163">
        <v>605</v>
      </c>
      <c r="J382" s="190" t="s">
        <v>782</v>
      </c>
      <c r="K382" s="190" t="s">
        <v>367</v>
      </c>
    </row>
    <row r="383" spans="1:11" ht="24.75" customHeight="1" outlineLevel="3">
      <c r="A383" s="181"/>
      <c r="B383" s="185"/>
      <c r="C383" s="185"/>
      <c r="D383" s="186"/>
      <c r="E383" s="74"/>
      <c r="F383" s="164"/>
      <c r="G383" s="164"/>
      <c r="H383" s="164"/>
      <c r="I383" s="164"/>
      <c r="J383" s="191"/>
      <c r="K383" s="191"/>
    </row>
    <row r="384" spans="1:11" ht="21.75" customHeight="1" outlineLevel="4">
      <c r="A384" s="180">
        <v>2</v>
      </c>
      <c r="B384" s="184" t="s">
        <v>787</v>
      </c>
      <c r="C384" s="184" t="s">
        <v>785</v>
      </c>
      <c r="D384" s="184" t="s">
        <v>36</v>
      </c>
      <c r="E384" s="74"/>
      <c r="F384" s="163">
        <f>G384+I384</f>
        <v>960</v>
      </c>
      <c r="G384" s="163">
        <v>600</v>
      </c>
      <c r="H384" s="163"/>
      <c r="I384" s="163">
        <v>360</v>
      </c>
      <c r="J384" s="190" t="s">
        <v>783</v>
      </c>
      <c r="K384" s="190" t="s">
        <v>367</v>
      </c>
    </row>
    <row r="385" spans="1:11" ht="24.75" customHeight="1" outlineLevel="3">
      <c r="A385" s="181"/>
      <c r="B385" s="185"/>
      <c r="C385" s="185"/>
      <c r="D385" s="186"/>
      <c r="E385" s="74"/>
      <c r="F385" s="164"/>
      <c r="G385" s="164"/>
      <c r="H385" s="164"/>
      <c r="I385" s="164"/>
      <c r="J385" s="191"/>
      <c r="K385" s="191"/>
    </row>
    <row r="386" spans="1:11" ht="28.5" customHeight="1" outlineLevel="3">
      <c r="A386" s="189" t="s">
        <v>199</v>
      </c>
      <c r="B386" s="189"/>
      <c r="C386" s="189"/>
      <c r="D386" s="189"/>
      <c r="E386" s="189"/>
      <c r="F386" s="62">
        <f>G386</f>
        <v>79000</v>
      </c>
      <c r="G386" s="62">
        <v>79000</v>
      </c>
      <c r="H386" s="62"/>
      <c r="I386" s="62"/>
      <c r="J386" s="18"/>
      <c r="K386" s="18"/>
    </row>
    <row r="387" spans="1:11" ht="15.75" customHeight="1" outlineLevel="4">
      <c r="A387" s="169" t="s">
        <v>15</v>
      </c>
      <c r="B387" s="169"/>
      <c r="C387" s="169"/>
      <c r="D387" s="169"/>
      <c r="E387" s="169"/>
      <c r="F387" s="63">
        <f>F388</f>
        <v>79000</v>
      </c>
      <c r="G387" s="63">
        <f>G388</f>
        <v>79000</v>
      </c>
      <c r="H387" s="63"/>
      <c r="I387" s="63"/>
      <c r="J387" s="9"/>
      <c r="K387" s="9"/>
    </row>
    <row r="388" spans="1:11" ht="15.75" customHeight="1" outlineLevel="4">
      <c r="A388" s="180">
        <v>1</v>
      </c>
      <c r="B388" s="184" t="s">
        <v>789</v>
      </c>
      <c r="C388" s="184" t="s">
        <v>36</v>
      </c>
      <c r="D388" s="184" t="s">
        <v>36</v>
      </c>
      <c r="E388" s="74"/>
      <c r="F388" s="163">
        <v>79000</v>
      </c>
      <c r="G388" s="163">
        <v>79000</v>
      </c>
      <c r="H388" s="163"/>
      <c r="I388" s="163"/>
      <c r="J388" s="190" t="s">
        <v>788</v>
      </c>
      <c r="K388" s="190" t="s">
        <v>367</v>
      </c>
    </row>
    <row r="389" spans="1:11" ht="44.25" customHeight="1" outlineLevel="4">
      <c r="A389" s="181"/>
      <c r="B389" s="185"/>
      <c r="C389" s="185"/>
      <c r="D389" s="186"/>
      <c r="E389" s="74"/>
      <c r="F389" s="164"/>
      <c r="G389" s="164"/>
      <c r="H389" s="164"/>
      <c r="I389" s="164"/>
      <c r="J389" s="191"/>
      <c r="K389" s="191"/>
    </row>
    <row r="390" spans="1:11" ht="27" customHeight="1" outlineLevel="3">
      <c r="A390" s="189" t="s">
        <v>200</v>
      </c>
      <c r="B390" s="189"/>
      <c r="C390" s="189"/>
      <c r="D390" s="189"/>
      <c r="E390" s="189"/>
      <c r="F390" s="62">
        <f>F391</f>
        <v>40400</v>
      </c>
      <c r="G390" s="62">
        <f>G391</f>
        <v>40400</v>
      </c>
      <c r="H390" s="62"/>
      <c r="I390" s="62"/>
      <c r="J390" s="18"/>
      <c r="K390" s="18"/>
    </row>
    <row r="391" spans="1:11" ht="15.75" customHeight="1" outlineLevel="4">
      <c r="A391" s="169" t="s">
        <v>15</v>
      </c>
      <c r="B391" s="169"/>
      <c r="C391" s="169"/>
      <c r="D391" s="169"/>
      <c r="E391" s="169"/>
      <c r="F391" s="63">
        <f>F392</f>
        <v>40400</v>
      </c>
      <c r="G391" s="63">
        <f>G392</f>
        <v>40400</v>
      </c>
      <c r="H391" s="63"/>
      <c r="I391" s="63"/>
      <c r="J391" s="9"/>
      <c r="K391" s="9"/>
    </row>
    <row r="392" spans="1:11" ht="15.75" customHeight="1" outlineLevel="4">
      <c r="A392" s="180">
        <v>1</v>
      </c>
      <c r="B392" s="184" t="s">
        <v>791</v>
      </c>
      <c r="C392" s="184" t="s">
        <v>36</v>
      </c>
      <c r="D392" s="184" t="s">
        <v>36</v>
      </c>
      <c r="E392" s="74"/>
      <c r="F392" s="163">
        <v>40400</v>
      </c>
      <c r="G392" s="163">
        <v>40400</v>
      </c>
      <c r="H392" s="163"/>
      <c r="I392" s="163"/>
      <c r="J392" s="190" t="s">
        <v>790</v>
      </c>
      <c r="K392" s="190" t="s">
        <v>367</v>
      </c>
    </row>
    <row r="393" spans="1:11" ht="48" customHeight="1" outlineLevel="4">
      <c r="A393" s="181"/>
      <c r="B393" s="185"/>
      <c r="C393" s="185"/>
      <c r="D393" s="186"/>
      <c r="E393" s="74"/>
      <c r="F393" s="164"/>
      <c r="G393" s="164"/>
      <c r="H393" s="164"/>
      <c r="I393" s="164"/>
      <c r="J393" s="191"/>
      <c r="K393" s="191"/>
    </row>
    <row r="394" spans="1:11" ht="15.75" customHeight="1" outlineLevel="2">
      <c r="A394" s="192" t="s">
        <v>205</v>
      </c>
      <c r="B394" s="192"/>
      <c r="C394" s="192"/>
      <c r="D394" s="192"/>
      <c r="E394" s="192"/>
      <c r="F394" s="61">
        <f>G394+H394+I394</f>
        <v>20982.2</v>
      </c>
      <c r="G394" s="61">
        <f>G395+G399+G403+G410+G414+G421</f>
        <v>19782.2</v>
      </c>
      <c r="H394" s="61"/>
      <c r="I394" s="61">
        <f>I414</f>
        <v>1200</v>
      </c>
      <c r="J394" s="8"/>
      <c r="K394" s="8"/>
    </row>
    <row r="395" spans="1:11" ht="30" customHeight="1" outlineLevel="2">
      <c r="A395" s="189" t="s">
        <v>193</v>
      </c>
      <c r="B395" s="189"/>
      <c r="C395" s="189"/>
      <c r="D395" s="189"/>
      <c r="E395" s="189"/>
      <c r="F395" s="62">
        <f>G395</f>
        <v>2600</v>
      </c>
      <c r="G395" s="62">
        <f>G396</f>
        <v>2600</v>
      </c>
      <c r="H395" s="62"/>
      <c r="I395" s="62"/>
      <c r="J395" s="18"/>
      <c r="K395" s="18"/>
    </row>
    <row r="396" spans="1:11" ht="15.75" customHeight="1" outlineLevel="3">
      <c r="A396" s="169" t="s">
        <v>126</v>
      </c>
      <c r="B396" s="169"/>
      <c r="C396" s="169"/>
      <c r="D396" s="169"/>
      <c r="E396" s="169"/>
      <c r="F396" s="63">
        <f>G396</f>
        <v>2600</v>
      </c>
      <c r="G396" s="63">
        <f>G397</f>
        <v>2600</v>
      </c>
      <c r="H396" s="63"/>
      <c r="I396" s="63"/>
      <c r="J396" s="9"/>
      <c r="K396" s="9"/>
    </row>
    <row r="397" spans="1:11" ht="20.25" customHeight="1" outlineLevel="4">
      <c r="A397" s="180">
        <v>1</v>
      </c>
      <c r="B397" s="184" t="s">
        <v>792</v>
      </c>
      <c r="C397" s="184" t="s">
        <v>14</v>
      </c>
      <c r="D397" s="184" t="s">
        <v>14</v>
      </c>
      <c r="E397" s="74"/>
      <c r="F397" s="163">
        <f>G397</f>
        <v>2600</v>
      </c>
      <c r="G397" s="163">
        <v>2600</v>
      </c>
      <c r="H397" s="163"/>
      <c r="I397" s="163"/>
      <c r="J397" s="190" t="s">
        <v>848</v>
      </c>
      <c r="K397" s="190" t="s">
        <v>99</v>
      </c>
    </row>
    <row r="398" spans="1:11" ht="54.75" customHeight="1" outlineLevel="4">
      <c r="A398" s="181"/>
      <c r="B398" s="185"/>
      <c r="C398" s="186"/>
      <c r="D398" s="186"/>
      <c r="E398" s="74"/>
      <c r="F398" s="164"/>
      <c r="G398" s="164"/>
      <c r="H398" s="164"/>
      <c r="I398" s="164"/>
      <c r="J398" s="191"/>
      <c r="K398" s="191"/>
    </row>
    <row r="399" spans="1:11" ht="28.5" customHeight="1" outlineLevel="2">
      <c r="A399" s="204" t="s">
        <v>194</v>
      </c>
      <c r="B399" s="205"/>
      <c r="C399" s="205"/>
      <c r="D399" s="205"/>
      <c r="E399" s="206"/>
      <c r="F399" s="62">
        <f>G399</f>
        <v>4500</v>
      </c>
      <c r="G399" s="62">
        <f>G400</f>
        <v>4500</v>
      </c>
      <c r="H399" s="62"/>
      <c r="I399" s="62"/>
      <c r="J399" s="18"/>
      <c r="K399" s="18"/>
    </row>
    <row r="400" spans="1:11" ht="15.75" customHeight="1" outlineLevel="3">
      <c r="A400" s="179" t="s">
        <v>126</v>
      </c>
      <c r="B400" s="179"/>
      <c r="C400" s="179"/>
      <c r="D400" s="179"/>
      <c r="E400" s="179"/>
      <c r="F400" s="76">
        <f>G400</f>
        <v>4500</v>
      </c>
      <c r="G400" s="76">
        <f>G401</f>
        <v>4500</v>
      </c>
      <c r="H400" s="76"/>
      <c r="I400" s="76"/>
      <c r="J400" s="77"/>
      <c r="K400" s="77"/>
    </row>
    <row r="401" spans="1:11" ht="21.75" customHeight="1" outlineLevel="4">
      <c r="A401" s="180">
        <v>1</v>
      </c>
      <c r="B401" s="184" t="s">
        <v>793</v>
      </c>
      <c r="C401" s="184" t="s">
        <v>14</v>
      </c>
      <c r="D401" s="184" t="s">
        <v>14</v>
      </c>
      <c r="E401" s="74"/>
      <c r="F401" s="163">
        <v>4500</v>
      </c>
      <c r="G401" s="163">
        <v>4500</v>
      </c>
      <c r="H401" s="163"/>
      <c r="I401" s="163"/>
      <c r="J401" s="190" t="s">
        <v>849</v>
      </c>
      <c r="K401" s="190" t="s">
        <v>99</v>
      </c>
    </row>
    <row r="402" spans="1:11" ht="43.5" customHeight="1" outlineLevel="4">
      <c r="A402" s="181"/>
      <c r="B402" s="185"/>
      <c r="C402" s="186"/>
      <c r="D402" s="186"/>
      <c r="E402" s="74"/>
      <c r="F402" s="164"/>
      <c r="G402" s="164"/>
      <c r="H402" s="164"/>
      <c r="I402" s="164"/>
      <c r="J402" s="191"/>
      <c r="K402" s="191"/>
    </row>
    <row r="403" spans="1:11" ht="28.5" customHeight="1" outlineLevel="2">
      <c r="A403" s="204" t="s">
        <v>195</v>
      </c>
      <c r="B403" s="205"/>
      <c r="C403" s="205"/>
      <c r="D403" s="205"/>
      <c r="E403" s="206"/>
      <c r="F403" s="62">
        <f>G403</f>
        <v>5082.2</v>
      </c>
      <c r="G403" s="62">
        <f>G404+G407</f>
        <v>5082.2</v>
      </c>
      <c r="H403" s="62"/>
      <c r="I403" s="62"/>
      <c r="J403" s="18"/>
      <c r="K403" s="18"/>
    </row>
    <row r="404" spans="1:11" ht="15.75" customHeight="1" outlineLevel="3">
      <c r="A404" s="179" t="s">
        <v>126</v>
      </c>
      <c r="B404" s="179"/>
      <c r="C404" s="179"/>
      <c r="D404" s="179"/>
      <c r="E404" s="179"/>
      <c r="F404" s="63">
        <f>G404</f>
        <v>4532.2</v>
      </c>
      <c r="G404" s="63">
        <f>G405</f>
        <v>4532.2</v>
      </c>
      <c r="H404" s="63"/>
      <c r="I404" s="63"/>
      <c r="J404" s="9"/>
      <c r="K404" s="9"/>
    </row>
    <row r="405" spans="1:11" ht="21.75" customHeight="1" outlineLevel="4">
      <c r="A405" s="180">
        <v>1</v>
      </c>
      <c r="B405" s="184" t="s">
        <v>794</v>
      </c>
      <c r="C405" s="184" t="s">
        <v>14</v>
      </c>
      <c r="D405" s="184" t="s">
        <v>14</v>
      </c>
      <c r="E405" s="74"/>
      <c r="F405" s="163">
        <f>G405</f>
        <v>4532.2</v>
      </c>
      <c r="G405" s="163">
        <v>4532.2</v>
      </c>
      <c r="H405" s="163"/>
      <c r="I405" s="163"/>
      <c r="J405" s="190" t="s">
        <v>850</v>
      </c>
      <c r="K405" s="167" t="s">
        <v>99</v>
      </c>
    </row>
    <row r="406" spans="1:11" ht="43.5" customHeight="1" outlineLevel="4">
      <c r="A406" s="181"/>
      <c r="B406" s="185"/>
      <c r="C406" s="186"/>
      <c r="D406" s="186"/>
      <c r="E406" s="74"/>
      <c r="F406" s="164"/>
      <c r="G406" s="164"/>
      <c r="H406" s="164"/>
      <c r="I406" s="164"/>
      <c r="J406" s="191"/>
      <c r="K406" s="168"/>
    </row>
    <row r="407" spans="1:11" ht="15.75" customHeight="1" outlineLevel="3">
      <c r="A407" s="179" t="s">
        <v>177</v>
      </c>
      <c r="B407" s="179"/>
      <c r="C407" s="179"/>
      <c r="D407" s="179"/>
      <c r="E407" s="179"/>
      <c r="F407" s="76">
        <f>G407</f>
        <v>550</v>
      </c>
      <c r="G407" s="76">
        <f>G408</f>
        <v>550</v>
      </c>
      <c r="H407" s="76"/>
      <c r="I407" s="76"/>
      <c r="J407" s="77"/>
      <c r="K407" s="9"/>
    </row>
    <row r="408" spans="1:11" ht="21.75" customHeight="1" outlineLevel="4">
      <c r="A408" s="180">
        <v>1</v>
      </c>
      <c r="B408" s="184" t="s">
        <v>795</v>
      </c>
      <c r="C408" s="184" t="s">
        <v>14</v>
      </c>
      <c r="D408" s="184" t="s">
        <v>14</v>
      </c>
      <c r="E408" s="74"/>
      <c r="F408" s="163">
        <f>G408</f>
        <v>550</v>
      </c>
      <c r="G408" s="163">
        <v>550</v>
      </c>
      <c r="H408" s="163"/>
      <c r="I408" s="163"/>
      <c r="J408" s="190" t="s">
        <v>851</v>
      </c>
      <c r="K408" s="167" t="s">
        <v>99</v>
      </c>
    </row>
    <row r="409" spans="1:11" ht="57" customHeight="1" outlineLevel="4">
      <c r="A409" s="181"/>
      <c r="B409" s="185"/>
      <c r="C409" s="186"/>
      <c r="D409" s="186"/>
      <c r="E409" s="74"/>
      <c r="F409" s="164"/>
      <c r="G409" s="164"/>
      <c r="H409" s="164"/>
      <c r="I409" s="164"/>
      <c r="J409" s="191"/>
      <c r="K409" s="168"/>
    </row>
    <row r="410" spans="1:11" ht="21" customHeight="1" outlineLevel="3">
      <c r="A410" s="189" t="s">
        <v>201</v>
      </c>
      <c r="B410" s="189"/>
      <c r="C410" s="189"/>
      <c r="D410" s="189"/>
      <c r="E410" s="189"/>
      <c r="F410" s="62">
        <f>G410</f>
        <v>1700</v>
      </c>
      <c r="G410" s="62">
        <f>G411</f>
        <v>1700</v>
      </c>
      <c r="H410" s="62"/>
      <c r="I410" s="62"/>
      <c r="J410" s="18"/>
      <c r="K410" s="18"/>
    </row>
    <row r="411" spans="1:11" ht="15.75" customHeight="1" outlineLevel="4">
      <c r="A411" s="179" t="s">
        <v>20</v>
      </c>
      <c r="B411" s="179"/>
      <c r="C411" s="179"/>
      <c r="D411" s="179"/>
      <c r="E411" s="179"/>
      <c r="F411" s="76">
        <f>G411</f>
        <v>1700</v>
      </c>
      <c r="G411" s="76">
        <f>G412</f>
        <v>1700</v>
      </c>
      <c r="H411" s="76"/>
      <c r="I411" s="76"/>
      <c r="J411" s="77"/>
      <c r="K411" s="77"/>
    </row>
    <row r="412" spans="1:11" ht="43.5" customHeight="1" outlineLevel="4">
      <c r="A412" s="180">
        <v>1</v>
      </c>
      <c r="B412" s="184" t="s">
        <v>264</v>
      </c>
      <c r="C412" s="184" t="s">
        <v>14</v>
      </c>
      <c r="D412" s="184" t="s">
        <v>14</v>
      </c>
      <c r="E412" s="74"/>
      <c r="F412" s="163">
        <v>1700</v>
      </c>
      <c r="G412" s="163">
        <v>1700</v>
      </c>
      <c r="H412" s="163"/>
      <c r="I412" s="163"/>
      <c r="J412" s="190" t="s">
        <v>852</v>
      </c>
      <c r="K412" s="190" t="s">
        <v>99</v>
      </c>
    </row>
    <row r="413" spans="1:11" ht="31.5" customHeight="1" outlineLevel="3">
      <c r="A413" s="181"/>
      <c r="B413" s="185"/>
      <c r="C413" s="186"/>
      <c r="D413" s="186"/>
      <c r="E413" s="74"/>
      <c r="F413" s="164"/>
      <c r="G413" s="164"/>
      <c r="H413" s="164"/>
      <c r="I413" s="164"/>
      <c r="J413" s="191"/>
      <c r="K413" s="191"/>
    </row>
    <row r="414" spans="1:11" ht="36" customHeight="1" outlineLevel="3">
      <c r="A414" s="189" t="s">
        <v>202</v>
      </c>
      <c r="B414" s="189"/>
      <c r="C414" s="189"/>
      <c r="D414" s="189"/>
      <c r="E414" s="189"/>
      <c r="F414" s="62">
        <f>G414+I414</f>
        <v>3100</v>
      </c>
      <c r="G414" s="62">
        <f>G415+G418</f>
        <v>1900</v>
      </c>
      <c r="H414" s="62"/>
      <c r="I414" s="62">
        <v>1200</v>
      </c>
      <c r="J414" s="18"/>
      <c r="K414" s="18"/>
    </row>
    <row r="415" spans="1:11" ht="27" customHeight="1" outlineLevel="4">
      <c r="A415" s="227" t="s">
        <v>15</v>
      </c>
      <c r="B415" s="228"/>
      <c r="C415" s="228"/>
      <c r="D415" s="228"/>
      <c r="E415" s="229"/>
      <c r="F415" s="107">
        <f>G415</f>
        <v>900</v>
      </c>
      <c r="G415" s="107">
        <f>G416</f>
        <v>900</v>
      </c>
      <c r="H415" s="76"/>
      <c r="I415" s="76">
        <v>1200</v>
      </c>
      <c r="J415" s="77"/>
      <c r="K415" s="77"/>
    </row>
    <row r="416" spans="1:11" ht="18.75" customHeight="1" outlineLevel="4">
      <c r="A416" s="177">
        <v>1</v>
      </c>
      <c r="B416" s="170" t="s">
        <v>796</v>
      </c>
      <c r="C416" s="170" t="s">
        <v>203</v>
      </c>
      <c r="D416" s="170" t="s">
        <v>14</v>
      </c>
      <c r="E416" s="3"/>
      <c r="F416" s="165">
        <f>G416+I416</f>
        <v>2100</v>
      </c>
      <c r="G416" s="165">
        <v>900</v>
      </c>
      <c r="H416" s="165"/>
      <c r="I416" s="165">
        <v>1200</v>
      </c>
      <c r="J416" s="190" t="s">
        <v>853</v>
      </c>
      <c r="K416" s="167" t="s">
        <v>99</v>
      </c>
    </row>
    <row r="417" spans="1:11" ht="71.25" customHeight="1" outlineLevel="4">
      <c r="A417" s="178"/>
      <c r="B417" s="171"/>
      <c r="C417" s="171"/>
      <c r="D417" s="172"/>
      <c r="E417" s="3"/>
      <c r="F417" s="166"/>
      <c r="G417" s="166"/>
      <c r="H417" s="166"/>
      <c r="I417" s="166"/>
      <c r="J417" s="191"/>
      <c r="K417" s="168"/>
    </row>
    <row r="418" spans="1:11" ht="22.5" customHeight="1" outlineLevel="4">
      <c r="A418" s="179" t="s">
        <v>20</v>
      </c>
      <c r="B418" s="179"/>
      <c r="C418" s="179"/>
      <c r="D418" s="179"/>
      <c r="E418" s="179"/>
      <c r="F418" s="64">
        <f>G418</f>
        <v>1000</v>
      </c>
      <c r="G418" s="64">
        <f>G419</f>
        <v>1000</v>
      </c>
      <c r="H418" s="63"/>
      <c r="I418" s="63"/>
      <c r="J418" s="77"/>
      <c r="K418" s="9"/>
    </row>
    <row r="419" spans="1:11" ht="19.5" customHeight="1" outlineLevel="4">
      <c r="A419" s="177">
        <v>2</v>
      </c>
      <c r="B419" s="170" t="s">
        <v>265</v>
      </c>
      <c r="C419" s="170" t="s">
        <v>14</v>
      </c>
      <c r="D419" s="170" t="s">
        <v>14</v>
      </c>
      <c r="E419" s="74"/>
      <c r="F419" s="165">
        <f>G419</f>
        <v>1000</v>
      </c>
      <c r="G419" s="165">
        <v>1000</v>
      </c>
      <c r="H419" s="165"/>
      <c r="I419" s="165"/>
      <c r="J419" s="190" t="s">
        <v>854</v>
      </c>
      <c r="K419" s="167" t="s">
        <v>99</v>
      </c>
    </row>
    <row r="420" spans="1:11" ht="43.5" customHeight="1" outlineLevel="4">
      <c r="A420" s="178"/>
      <c r="B420" s="171"/>
      <c r="C420" s="172"/>
      <c r="D420" s="172"/>
      <c r="E420" s="74"/>
      <c r="F420" s="166"/>
      <c r="G420" s="166"/>
      <c r="H420" s="166"/>
      <c r="I420" s="166"/>
      <c r="J420" s="191"/>
      <c r="K420" s="168"/>
    </row>
    <row r="421" spans="1:11" ht="29.25" customHeight="1" outlineLevel="3">
      <c r="A421" s="189" t="s">
        <v>204</v>
      </c>
      <c r="B421" s="189"/>
      <c r="C421" s="189"/>
      <c r="D421" s="189"/>
      <c r="E421" s="189"/>
      <c r="F421" s="62">
        <v>4000</v>
      </c>
      <c r="G421" s="62">
        <v>4000</v>
      </c>
      <c r="H421" s="62"/>
      <c r="I421" s="62"/>
      <c r="J421" s="18"/>
      <c r="K421" s="18"/>
    </row>
    <row r="422" spans="1:11" ht="23.25" customHeight="1" outlineLevel="4">
      <c r="A422" s="179" t="s">
        <v>20</v>
      </c>
      <c r="B422" s="179"/>
      <c r="C422" s="179"/>
      <c r="D422" s="179"/>
      <c r="E422" s="179"/>
      <c r="F422" s="76">
        <v>4000</v>
      </c>
      <c r="G422" s="76">
        <v>4000</v>
      </c>
      <c r="H422" s="76"/>
      <c r="I422" s="76"/>
      <c r="J422" s="77"/>
      <c r="K422" s="77"/>
    </row>
    <row r="423" spans="1:11" ht="21.75" customHeight="1" outlineLevel="4">
      <c r="A423" s="180">
        <v>1</v>
      </c>
      <c r="B423" s="184" t="s">
        <v>266</v>
      </c>
      <c r="C423" s="184" t="s">
        <v>14</v>
      </c>
      <c r="D423" s="184" t="s">
        <v>14</v>
      </c>
      <c r="E423" s="74"/>
      <c r="F423" s="163">
        <v>4000</v>
      </c>
      <c r="G423" s="163">
        <v>4000</v>
      </c>
      <c r="H423" s="163"/>
      <c r="I423" s="163"/>
      <c r="J423" s="190"/>
      <c r="K423" s="190" t="s">
        <v>100</v>
      </c>
    </row>
    <row r="424" spans="1:11" ht="54.75" customHeight="1">
      <c r="A424" s="181"/>
      <c r="B424" s="185"/>
      <c r="C424" s="185"/>
      <c r="D424" s="186"/>
      <c r="E424" s="74"/>
      <c r="F424" s="164"/>
      <c r="G424" s="164"/>
      <c r="H424" s="164"/>
      <c r="I424" s="164"/>
      <c r="J424" s="191"/>
      <c r="K424" s="191"/>
    </row>
    <row r="425" spans="1:11" ht="39.75" customHeight="1" outlineLevel="1">
      <c r="A425" s="203" t="s">
        <v>46</v>
      </c>
      <c r="B425" s="203"/>
      <c r="C425" s="203"/>
      <c r="D425" s="203"/>
      <c r="E425" s="203"/>
      <c r="F425" s="60">
        <f>G425</f>
        <v>57500</v>
      </c>
      <c r="G425" s="60">
        <f>G426+G433+G448+G461</f>
        <v>57500</v>
      </c>
      <c r="H425" s="60"/>
      <c r="I425" s="60"/>
      <c r="J425" s="7"/>
      <c r="K425" s="7"/>
    </row>
    <row r="426" spans="1:11" ht="19.5" customHeight="1" outlineLevel="2">
      <c r="A426" s="192" t="s">
        <v>47</v>
      </c>
      <c r="B426" s="192"/>
      <c r="C426" s="192"/>
      <c r="D426" s="192"/>
      <c r="E426" s="192"/>
      <c r="F426" s="61">
        <f>G426+H426+I426</f>
        <v>5000</v>
      </c>
      <c r="G426" s="61">
        <f>G427</f>
        <v>5000</v>
      </c>
      <c r="H426" s="61"/>
      <c r="I426" s="61"/>
      <c r="J426" s="77"/>
      <c r="K426" s="8"/>
    </row>
    <row r="427" spans="1:11" ht="19.5" customHeight="1" outlineLevel="3">
      <c r="A427" s="189" t="s">
        <v>206</v>
      </c>
      <c r="B427" s="189"/>
      <c r="C427" s="189"/>
      <c r="D427" s="189"/>
      <c r="E427" s="189"/>
      <c r="F427" s="62">
        <f>G427+H427+I427</f>
        <v>5000</v>
      </c>
      <c r="G427" s="62">
        <f>G428</f>
        <v>5000</v>
      </c>
      <c r="H427" s="62"/>
      <c r="I427" s="62"/>
      <c r="J427" s="18"/>
      <c r="K427" s="18"/>
    </row>
    <row r="428" spans="1:11" ht="15.75" customHeight="1" outlineLevel="4">
      <c r="A428" s="169" t="s">
        <v>15</v>
      </c>
      <c r="B428" s="169"/>
      <c r="C428" s="169"/>
      <c r="D428" s="169"/>
      <c r="E428" s="169"/>
      <c r="F428" s="63">
        <f>F429+F431</f>
        <v>5000</v>
      </c>
      <c r="G428" s="63">
        <f>G429+G431</f>
        <v>5000</v>
      </c>
      <c r="H428" s="63"/>
      <c r="I428" s="63"/>
      <c r="J428" s="77"/>
      <c r="K428" s="9"/>
    </row>
    <row r="429" spans="1:11" ht="18" customHeight="1" outlineLevel="4">
      <c r="A429" s="177">
        <v>1</v>
      </c>
      <c r="B429" s="184" t="s">
        <v>267</v>
      </c>
      <c r="C429" s="184" t="s">
        <v>48</v>
      </c>
      <c r="D429" s="184" t="s">
        <v>48</v>
      </c>
      <c r="E429" s="74"/>
      <c r="F429" s="163">
        <v>2500</v>
      </c>
      <c r="G429" s="163">
        <v>2500</v>
      </c>
      <c r="H429" s="163"/>
      <c r="I429" s="163"/>
      <c r="J429" s="190" t="s">
        <v>268</v>
      </c>
      <c r="K429" s="190" t="s">
        <v>101</v>
      </c>
    </row>
    <row r="430" spans="1:11" ht="39" customHeight="1" outlineLevel="4">
      <c r="A430" s="178"/>
      <c r="B430" s="185"/>
      <c r="C430" s="185"/>
      <c r="D430" s="186"/>
      <c r="E430" s="74"/>
      <c r="F430" s="164"/>
      <c r="G430" s="164"/>
      <c r="H430" s="164"/>
      <c r="I430" s="164"/>
      <c r="J430" s="191"/>
      <c r="K430" s="191"/>
    </row>
    <row r="431" spans="1:11" ht="29.25" customHeight="1" outlineLevel="4">
      <c r="A431" s="177">
        <v>2</v>
      </c>
      <c r="B431" s="184" t="s">
        <v>267</v>
      </c>
      <c r="C431" s="184" t="s">
        <v>48</v>
      </c>
      <c r="D431" s="184" t="s">
        <v>48</v>
      </c>
      <c r="E431" s="74"/>
      <c r="F431" s="163">
        <v>2500</v>
      </c>
      <c r="G431" s="163">
        <v>2500</v>
      </c>
      <c r="H431" s="163"/>
      <c r="I431" s="163"/>
      <c r="J431" s="190" t="s">
        <v>269</v>
      </c>
      <c r="K431" s="190" t="s">
        <v>99</v>
      </c>
    </row>
    <row r="432" spans="1:11" ht="31.5" customHeight="1" outlineLevel="4">
      <c r="A432" s="178"/>
      <c r="B432" s="185"/>
      <c r="C432" s="185"/>
      <c r="D432" s="186"/>
      <c r="E432" s="74"/>
      <c r="F432" s="164"/>
      <c r="G432" s="164"/>
      <c r="H432" s="164"/>
      <c r="I432" s="164"/>
      <c r="J432" s="191"/>
      <c r="K432" s="191"/>
    </row>
    <row r="433" spans="1:11" ht="21" customHeight="1" outlineLevel="2">
      <c r="A433" s="192" t="s">
        <v>50</v>
      </c>
      <c r="B433" s="192"/>
      <c r="C433" s="192"/>
      <c r="D433" s="192"/>
      <c r="E433" s="192"/>
      <c r="F433" s="61">
        <f>G433+H433+I433</f>
        <v>7700</v>
      </c>
      <c r="G433" s="61">
        <f>G434+G438+G444</f>
        <v>7700</v>
      </c>
      <c r="H433" s="61"/>
      <c r="I433" s="61"/>
      <c r="J433" s="8"/>
      <c r="K433" s="8"/>
    </row>
    <row r="434" spans="1:11" ht="30.75" customHeight="1" outlineLevel="3">
      <c r="A434" s="189" t="s">
        <v>207</v>
      </c>
      <c r="B434" s="189"/>
      <c r="C434" s="189"/>
      <c r="D434" s="189"/>
      <c r="E434" s="189"/>
      <c r="F434" s="62">
        <f>G434+H434+I434</f>
        <v>3000</v>
      </c>
      <c r="G434" s="62">
        <f>G435</f>
        <v>3000</v>
      </c>
      <c r="H434" s="62"/>
      <c r="I434" s="62"/>
      <c r="J434" s="18"/>
      <c r="K434" s="18"/>
    </row>
    <row r="435" spans="1:11" ht="15" customHeight="1" outlineLevel="4">
      <c r="A435" s="169" t="s">
        <v>15</v>
      </c>
      <c r="B435" s="169"/>
      <c r="C435" s="169"/>
      <c r="D435" s="169"/>
      <c r="E435" s="169"/>
      <c r="F435" s="63">
        <f>G435+H435+I435</f>
        <v>3000</v>
      </c>
      <c r="G435" s="63">
        <f>G436</f>
        <v>3000</v>
      </c>
      <c r="H435" s="63"/>
      <c r="I435" s="63"/>
      <c r="J435" s="9"/>
      <c r="K435" s="10"/>
    </row>
    <row r="436" spans="1:11" ht="19.5" customHeight="1" outlineLevel="4">
      <c r="A436" s="177">
        <v>1</v>
      </c>
      <c r="B436" s="184" t="s">
        <v>270</v>
      </c>
      <c r="C436" s="184" t="s">
        <v>48</v>
      </c>
      <c r="D436" s="184" t="s">
        <v>48</v>
      </c>
      <c r="E436" s="97"/>
      <c r="F436" s="163">
        <f>G436</f>
        <v>3000</v>
      </c>
      <c r="G436" s="163">
        <v>3000</v>
      </c>
      <c r="H436" s="163"/>
      <c r="I436" s="163"/>
      <c r="J436" s="190" t="s">
        <v>271</v>
      </c>
      <c r="K436" s="190" t="s">
        <v>101</v>
      </c>
    </row>
    <row r="437" spans="1:11" ht="50.25" customHeight="1" outlineLevel="1">
      <c r="A437" s="178"/>
      <c r="B437" s="185"/>
      <c r="C437" s="185"/>
      <c r="D437" s="186"/>
      <c r="E437" s="97"/>
      <c r="F437" s="164"/>
      <c r="G437" s="164"/>
      <c r="H437" s="164"/>
      <c r="I437" s="164"/>
      <c r="J437" s="191"/>
      <c r="K437" s="191"/>
    </row>
    <row r="438" spans="1:11" ht="24" customHeight="1" outlineLevel="3">
      <c r="A438" s="189" t="s">
        <v>208</v>
      </c>
      <c r="B438" s="189"/>
      <c r="C438" s="189"/>
      <c r="D438" s="189"/>
      <c r="E438" s="189"/>
      <c r="F438" s="62">
        <f>G438</f>
        <v>4000</v>
      </c>
      <c r="G438" s="62">
        <f>G439</f>
        <v>4000</v>
      </c>
      <c r="H438" s="62"/>
      <c r="I438" s="62"/>
      <c r="J438" s="18"/>
      <c r="K438" s="18"/>
    </row>
    <row r="439" spans="1:11" ht="14.25" customHeight="1" outlineLevel="4">
      <c r="A439" s="169" t="s">
        <v>15</v>
      </c>
      <c r="B439" s="169"/>
      <c r="C439" s="169"/>
      <c r="D439" s="169"/>
      <c r="E439" s="169"/>
      <c r="F439" s="63">
        <f>G439</f>
        <v>4000</v>
      </c>
      <c r="G439" s="63">
        <f>G440+G442</f>
        <v>4000</v>
      </c>
      <c r="H439" s="63"/>
      <c r="I439" s="63"/>
      <c r="J439" s="9"/>
      <c r="K439" s="9"/>
    </row>
    <row r="440" spans="1:11" ht="29.25" customHeight="1" outlineLevel="4">
      <c r="A440" s="180">
        <v>1</v>
      </c>
      <c r="B440" s="184" t="s">
        <v>246</v>
      </c>
      <c r="C440" s="184" t="s">
        <v>48</v>
      </c>
      <c r="D440" s="184" t="s">
        <v>48</v>
      </c>
      <c r="E440" s="74"/>
      <c r="F440" s="163">
        <v>2000</v>
      </c>
      <c r="G440" s="163">
        <v>2000</v>
      </c>
      <c r="H440" s="163"/>
      <c r="I440" s="163"/>
      <c r="J440" s="190" t="s">
        <v>273</v>
      </c>
      <c r="K440" s="190" t="s">
        <v>101</v>
      </c>
    </row>
    <row r="441" spans="1:11" ht="49.5" customHeight="1" outlineLevel="4">
      <c r="A441" s="181"/>
      <c r="B441" s="185"/>
      <c r="C441" s="185"/>
      <c r="D441" s="186"/>
      <c r="E441" s="74"/>
      <c r="F441" s="164"/>
      <c r="G441" s="164"/>
      <c r="H441" s="164"/>
      <c r="I441" s="164"/>
      <c r="J441" s="191"/>
      <c r="K441" s="191"/>
    </row>
    <row r="442" spans="1:11" ht="29.25" customHeight="1" outlineLevel="4">
      <c r="A442" s="180">
        <v>2</v>
      </c>
      <c r="B442" s="184" t="s">
        <v>274</v>
      </c>
      <c r="C442" s="184" t="s">
        <v>48</v>
      </c>
      <c r="D442" s="184" t="s">
        <v>48</v>
      </c>
      <c r="E442" s="74"/>
      <c r="F442" s="163">
        <v>2000</v>
      </c>
      <c r="G442" s="163">
        <v>2000</v>
      </c>
      <c r="H442" s="163"/>
      <c r="I442" s="163"/>
      <c r="J442" s="190" t="s">
        <v>272</v>
      </c>
      <c r="K442" s="190" t="s">
        <v>99</v>
      </c>
    </row>
    <row r="443" spans="1:11" ht="33" customHeight="1" outlineLevel="4">
      <c r="A443" s="181"/>
      <c r="B443" s="185"/>
      <c r="C443" s="185"/>
      <c r="D443" s="186"/>
      <c r="E443" s="74"/>
      <c r="F443" s="164"/>
      <c r="G443" s="164"/>
      <c r="H443" s="164"/>
      <c r="I443" s="164"/>
      <c r="J443" s="191"/>
      <c r="K443" s="191"/>
    </row>
    <row r="444" spans="1:11" ht="30.75" customHeight="1" outlineLevel="3">
      <c r="A444" s="189" t="s">
        <v>209</v>
      </c>
      <c r="B444" s="189"/>
      <c r="C444" s="189"/>
      <c r="D444" s="189"/>
      <c r="E444" s="189"/>
      <c r="F444" s="62">
        <f>G444</f>
        <v>700</v>
      </c>
      <c r="G444" s="62">
        <f>G445</f>
        <v>700</v>
      </c>
      <c r="H444" s="62"/>
      <c r="I444" s="62"/>
      <c r="J444" s="18"/>
      <c r="K444" s="18"/>
    </row>
    <row r="445" spans="1:11" ht="18" customHeight="1" outlineLevel="4">
      <c r="A445" s="227" t="s">
        <v>15</v>
      </c>
      <c r="B445" s="228"/>
      <c r="C445" s="228"/>
      <c r="D445" s="228"/>
      <c r="E445" s="229"/>
      <c r="F445" s="107">
        <f>G445</f>
        <v>700</v>
      </c>
      <c r="G445" s="107">
        <v>700</v>
      </c>
      <c r="H445" s="76"/>
      <c r="I445" s="76"/>
      <c r="J445" s="77"/>
      <c r="K445" s="77"/>
    </row>
    <row r="446" spans="1:11" ht="21.75" customHeight="1" outlineLevel="4">
      <c r="A446" s="180">
        <v>1</v>
      </c>
      <c r="B446" s="184" t="s">
        <v>51</v>
      </c>
      <c r="C446" s="184" t="s">
        <v>48</v>
      </c>
      <c r="D446" s="184" t="s">
        <v>48</v>
      </c>
      <c r="E446" s="74"/>
      <c r="F446" s="163">
        <v>700</v>
      </c>
      <c r="G446" s="163">
        <v>700</v>
      </c>
      <c r="H446" s="163"/>
      <c r="I446" s="163"/>
      <c r="J446" s="190" t="s">
        <v>275</v>
      </c>
      <c r="K446" s="190" t="s">
        <v>101</v>
      </c>
    </row>
    <row r="447" spans="1:11" ht="29.25" customHeight="1" outlineLevel="4">
      <c r="A447" s="181"/>
      <c r="B447" s="185"/>
      <c r="C447" s="185"/>
      <c r="D447" s="186"/>
      <c r="E447" s="74"/>
      <c r="F447" s="164"/>
      <c r="G447" s="164"/>
      <c r="H447" s="164"/>
      <c r="I447" s="164"/>
      <c r="J447" s="191"/>
      <c r="K447" s="191"/>
    </row>
    <row r="448" spans="1:11" ht="21.75" customHeight="1" outlineLevel="2">
      <c r="A448" s="192" t="s">
        <v>52</v>
      </c>
      <c r="B448" s="192"/>
      <c r="C448" s="192"/>
      <c r="D448" s="192"/>
      <c r="E448" s="192"/>
      <c r="F448" s="61">
        <f>G448</f>
        <v>29700</v>
      </c>
      <c r="G448" s="61">
        <f>G449</f>
        <v>29700</v>
      </c>
      <c r="H448" s="61"/>
      <c r="I448" s="61"/>
      <c r="J448" s="8"/>
      <c r="K448" s="8"/>
    </row>
    <row r="449" spans="1:11" ht="32.25" customHeight="1" outlineLevel="3">
      <c r="A449" s="189" t="s">
        <v>210</v>
      </c>
      <c r="B449" s="189"/>
      <c r="C449" s="189"/>
      <c r="D449" s="189"/>
      <c r="E449" s="189"/>
      <c r="F449" s="62">
        <f>G449+H449+I449</f>
        <v>29700</v>
      </c>
      <c r="G449" s="62">
        <f>SUM(G450)</f>
        <v>29700</v>
      </c>
      <c r="H449" s="62"/>
      <c r="I449" s="62"/>
      <c r="J449" s="18"/>
      <c r="K449" s="18"/>
    </row>
    <row r="450" spans="1:11" ht="15.75" customHeight="1" outlineLevel="4">
      <c r="A450" s="169" t="s">
        <v>15</v>
      </c>
      <c r="B450" s="169"/>
      <c r="C450" s="169"/>
      <c r="D450" s="169"/>
      <c r="E450" s="169"/>
      <c r="F450" s="63">
        <f>G450+H450+I450</f>
        <v>29700</v>
      </c>
      <c r="G450" s="63">
        <f>SUM(G451:G460)</f>
        <v>29700</v>
      </c>
      <c r="H450" s="63"/>
      <c r="I450" s="63"/>
      <c r="J450" s="9"/>
      <c r="K450" s="9"/>
    </row>
    <row r="451" spans="1:11" ht="36" customHeight="1" outlineLevel="4">
      <c r="A451" s="180">
        <v>1</v>
      </c>
      <c r="B451" s="184" t="s">
        <v>53</v>
      </c>
      <c r="C451" s="184" t="s">
        <v>48</v>
      </c>
      <c r="D451" s="184" t="s">
        <v>48</v>
      </c>
      <c r="E451" s="74" t="s">
        <v>23</v>
      </c>
      <c r="F451" s="163">
        <f>G451</f>
        <v>4798.82</v>
      </c>
      <c r="G451" s="163">
        <v>4798.82</v>
      </c>
      <c r="H451" s="163"/>
      <c r="I451" s="163"/>
      <c r="J451" s="190" t="s">
        <v>276</v>
      </c>
      <c r="K451" s="190" t="s">
        <v>101</v>
      </c>
    </row>
    <row r="452" spans="1:11" ht="46.5" customHeight="1" outlineLevel="4">
      <c r="A452" s="181"/>
      <c r="B452" s="185"/>
      <c r="C452" s="185"/>
      <c r="D452" s="186"/>
      <c r="E452" s="74" t="s">
        <v>40</v>
      </c>
      <c r="F452" s="164"/>
      <c r="G452" s="164"/>
      <c r="H452" s="164"/>
      <c r="I452" s="164"/>
      <c r="J452" s="191"/>
      <c r="K452" s="191"/>
    </row>
    <row r="453" spans="1:11" ht="29.25" customHeight="1" outlineLevel="4">
      <c r="A453" s="180">
        <v>2</v>
      </c>
      <c r="B453" s="184" t="s">
        <v>53</v>
      </c>
      <c r="C453" s="184" t="s">
        <v>48</v>
      </c>
      <c r="D453" s="184" t="s">
        <v>48</v>
      </c>
      <c r="E453" s="74" t="s">
        <v>23</v>
      </c>
      <c r="F453" s="163">
        <v>5501.18</v>
      </c>
      <c r="G453" s="163">
        <v>5501.18</v>
      </c>
      <c r="H453" s="163"/>
      <c r="I453" s="163"/>
      <c r="J453" s="190" t="s">
        <v>54</v>
      </c>
      <c r="K453" s="190" t="s">
        <v>101</v>
      </c>
    </row>
    <row r="454" spans="1:11" ht="51" customHeight="1" outlineLevel="1">
      <c r="A454" s="181"/>
      <c r="B454" s="185"/>
      <c r="C454" s="185"/>
      <c r="D454" s="186"/>
      <c r="E454" s="74" t="s">
        <v>40</v>
      </c>
      <c r="F454" s="164"/>
      <c r="G454" s="164"/>
      <c r="H454" s="164"/>
      <c r="I454" s="164"/>
      <c r="J454" s="191"/>
      <c r="K454" s="191"/>
    </row>
    <row r="455" spans="1:11" ht="36" customHeight="1" outlineLevel="4">
      <c r="A455" s="180">
        <v>3</v>
      </c>
      <c r="B455" s="184" t="s">
        <v>53</v>
      </c>
      <c r="C455" s="184" t="s">
        <v>48</v>
      </c>
      <c r="D455" s="184" t="s">
        <v>48</v>
      </c>
      <c r="E455" s="74"/>
      <c r="F455" s="163">
        <v>3002.38</v>
      </c>
      <c r="G455" s="163">
        <v>3002.38</v>
      </c>
      <c r="H455" s="163"/>
      <c r="I455" s="163"/>
      <c r="J455" s="190" t="s">
        <v>245</v>
      </c>
      <c r="K455" s="190" t="s">
        <v>99</v>
      </c>
    </row>
    <row r="456" spans="1:11" ht="43.5" customHeight="1" outlineLevel="4">
      <c r="A456" s="181"/>
      <c r="B456" s="185"/>
      <c r="C456" s="185"/>
      <c r="D456" s="186"/>
      <c r="E456" s="74"/>
      <c r="F456" s="164"/>
      <c r="G456" s="164"/>
      <c r="H456" s="164"/>
      <c r="I456" s="164"/>
      <c r="J456" s="191"/>
      <c r="K456" s="191"/>
    </row>
    <row r="457" spans="1:11" ht="36" customHeight="1" outlineLevel="4">
      <c r="A457" s="180">
        <v>5</v>
      </c>
      <c r="B457" s="184" t="s">
        <v>53</v>
      </c>
      <c r="C457" s="184" t="s">
        <v>48</v>
      </c>
      <c r="D457" s="184" t="s">
        <v>48</v>
      </c>
      <c r="E457" s="74"/>
      <c r="F457" s="163">
        <f>G457</f>
        <v>1397.62</v>
      </c>
      <c r="G457" s="163">
        <v>1397.62</v>
      </c>
      <c r="H457" s="163"/>
      <c r="I457" s="163"/>
      <c r="J457" s="190" t="s">
        <v>277</v>
      </c>
      <c r="K457" s="190" t="s">
        <v>99</v>
      </c>
    </row>
    <row r="458" spans="1:11" ht="48.75" customHeight="1" outlineLevel="4">
      <c r="A458" s="181"/>
      <c r="B458" s="185"/>
      <c r="C458" s="185"/>
      <c r="D458" s="186"/>
      <c r="E458" s="74"/>
      <c r="F458" s="164"/>
      <c r="G458" s="164"/>
      <c r="H458" s="164"/>
      <c r="I458" s="164"/>
      <c r="J458" s="191"/>
      <c r="K458" s="191"/>
    </row>
    <row r="459" spans="1:11" ht="29.25" customHeight="1" outlineLevel="4">
      <c r="A459" s="180">
        <v>6</v>
      </c>
      <c r="B459" s="184" t="s">
        <v>278</v>
      </c>
      <c r="C459" s="184" t="s">
        <v>48</v>
      </c>
      <c r="D459" s="184" t="s">
        <v>48</v>
      </c>
      <c r="E459" s="74"/>
      <c r="F459" s="163">
        <v>15000</v>
      </c>
      <c r="G459" s="163">
        <v>15000</v>
      </c>
      <c r="H459" s="163"/>
      <c r="I459" s="163"/>
      <c r="J459" s="190" t="s">
        <v>279</v>
      </c>
      <c r="K459" s="190" t="s">
        <v>102</v>
      </c>
    </row>
    <row r="460" spans="1:11" ht="17.25" customHeight="1" outlineLevel="1">
      <c r="A460" s="181"/>
      <c r="B460" s="185"/>
      <c r="C460" s="185"/>
      <c r="D460" s="186"/>
      <c r="E460" s="74"/>
      <c r="F460" s="164"/>
      <c r="G460" s="164"/>
      <c r="H460" s="164"/>
      <c r="I460" s="164"/>
      <c r="J460" s="191"/>
      <c r="K460" s="191"/>
    </row>
    <row r="461" spans="1:11" ht="21" customHeight="1" outlineLevel="2">
      <c r="A461" s="192" t="s">
        <v>55</v>
      </c>
      <c r="B461" s="192"/>
      <c r="C461" s="192"/>
      <c r="D461" s="192"/>
      <c r="E461" s="192"/>
      <c r="F461" s="61">
        <f>G461+H461+I461</f>
        <v>15100</v>
      </c>
      <c r="G461" s="61">
        <f>G462+G467+G471+G475</f>
        <v>15100</v>
      </c>
      <c r="H461" s="61"/>
      <c r="I461" s="61"/>
      <c r="J461" s="8"/>
      <c r="K461" s="8"/>
    </row>
    <row r="462" spans="1:11" ht="26.25" customHeight="1" outlineLevel="3">
      <c r="A462" s="189" t="s">
        <v>211</v>
      </c>
      <c r="B462" s="189"/>
      <c r="C462" s="189"/>
      <c r="D462" s="189"/>
      <c r="E462" s="189"/>
      <c r="F462" s="62">
        <f>G462</f>
        <v>4000</v>
      </c>
      <c r="G462" s="62">
        <f>G463</f>
        <v>4000</v>
      </c>
      <c r="H462" s="62"/>
      <c r="I462" s="62"/>
      <c r="J462" s="18"/>
      <c r="K462" s="18"/>
    </row>
    <row r="463" spans="1:11" ht="14.25" customHeight="1" outlineLevel="4">
      <c r="A463" s="169" t="s">
        <v>15</v>
      </c>
      <c r="B463" s="169"/>
      <c r="C463" s="169"/>
      <c r="D463" s="169"/>
      <c r="E463" s="169"/>
      <c r="F463" s="63">
        <f>G463</f>
        <v>4000</v>
      </c>
      <c r="G463" s="63">
        <f>G464+G466</f>
        <v>4000</v>
      </c>
      <c r="H463" s="63"/>
      <c r="I463" s="63"/>
      <c r="J463" s="9"/>
      <c r="K463" s="9"/>
    </row>
    <row r="464" spans="1:11" ht="18.75" customHeight="1" outlineLevel="4">
      <c r="A464" s="180">
        <v>1</v>
      </c>
      <c r="B464" s="184" t="s">
        <v>280</v>
      </c>
      <c r="C464" s="184" t="s">
        <v>49</v>
      </c>
      <c r="D464" s="184" t="s">
        <v>49</v>
      </c>
      <c r="E464" s="74"/>
      <c r="F464" s="163">
        <v>2000</v>
      </c>
      <c r="G464" s="163">
        <v>2000</v>
      </c>
      <c r="H464" s="163"/>
      <c r="I464" s="163"/>
      <c r="J464" s="190" t="s">
        <v>281</v>
      </c>
      <c r="K464" s="190" t="s">
        <v>110</v>
      </c>
    </row>
    <row r="465" spans="1:11" ht="65.25" customHeight="1" outlineLevel="4">
      <c r="A465" s="181"/>
      <c r="B465" s="185"/>
      <c r="C465" s="185"/>
      <c r="D465" s="186"/>
      <c r="E465" s="74"/>
      <c r="F465" s="164"/>
      <c r="G465" s="164"/>
      <c r="H465" s="164"/>
      <c r="I465" s="164"/>
      <c r="J465" s="191"/>
      <c r="K465" s="191"/>
    </row>
    <row r="466" spans="1:11" ht="65.25" customHeight="1" outlineLevel="4">
      <c r="A466" s="94">
        <v>2</v>
      </c>
      <c r="B466" s="135" t="s">
        <v>1460</v>
      </c>
      <c r="C466" s="136" t="s">
        <v>49</v>
      </c>
      <c r="D466" s="136" t="s">
        <v>49</v>
      </c>
      <c r="E466" s="74"/>
      <c r="F466" s="134">
        <f>G466</f>
        <v>2000</v>
      </c>
      <c r="G466" s="134">
        <v>2000</v>
      </c>
      <c r="H466" s="134"/>
      <c r="I466" s="134"/>
      <c r="J466" s="133"/>
      <c r="K466" s="133" t="s">
        <v>110</v>
      </c>
    </row>
    <row r="467" spans="1:11" ht="32.25" customHeight="1" outlineLevel="3">
      <c r="A467" s="189" t="s">
        <v>212</v>
      </c>
      <c r="B467" s="189"/>
      <c r="C467" s="189"/>
      <c r="D467" s="189"/>
      <c r="E467" s="189"/>
      <c r="F467" s="62">
        <f>G467</f>
        <v>3000</v>
      </c>
      <c r="G467" s="62">
        <f>G468</f>
        <v>3000</v>
      </c>
      <c r="H467" s="62"/>
      <c r="I467" s="62"/>
      <c r="J467" s="18"/>
      <c r="K467" s="18"/>
    </row>
    <row r="468" spans="1:11" ht="13.5" customHeight="1" outlineLevel="4">
      <c r="A468" s="169" t="s">
        <v>15</v>
      </c>
      <c r="B468" s="169"/>
      <c r="C468" s="169"/>
      <c r="D468" s="169"/>
      <c r="E468" s="169"/>
      <c r="F468" s="63">
        <f>G468</f>
        <v>3000</v>
      </c>
      <c r="G468" s="63">
        <f>G469</f>
        <v>3000</v>
      </c>
      <c r="H468" s="63"/>
      <c r="I468" s="63"/>
      <c r="J468" s="9"/>
      <c r="K468" s="9"/>
    </row>
    <row r="469" spans="1:11" ht="36" customHeight="1" outlineLevel="4">
      <c r="A469" s="180">
        <v>1</v>
      </c>
      <c r="B469" s="184" t="s">
        <v>111</v>
      </c>
      <c r="C469" s="184" t="s">
        <v>112</v>
      </c>
      <c r="D469" s="184" t="s">
        <v>112</v>
      </c>
      <c r="E469" s="74"/>
      <c r="F469" s="163">
        <v>3000</v>
      </c>
      <c r="G469" s="163">
        <v>3000</v>
      </c>
      <c r="H469" s="165"/>
      <c r="I469" s="165"/>
      <c r="J469" s="167"/>
      <c r="K469" s="167" t="s">
        <v>113</v>
      </c>
    </row>
    <row r="470" spans="1:11" ht="21.75" customHeight="1" outlineLevel="4">
      <c r="A470" s="181"/>
      <c r="B470" s="185"/>
      <c r="C470" s="185"/>
      <c r="D470" s="186"/>
      <c r="E470" s="97"/>
      <c r="F470" s="164"/>
      <c r="G470" s="164"/>
      <c r="H470" s="166"/>
      <c r="I470" s="166"/>
      <c r="J470" s="168"/>
      <c r="K470" s="168"/>
    </row>
    <row r="471" spans="1:11" ht="30.75" customHeight="1" outlineLevel="3">
      <c r="A471" s="189" t="s">
        <v>213</v>
      </c>
      <c r="B471" s="189"/>
      <c r="C471" s="189"/>
      <c r="D471" s="189"/>
      <c r="E471" s="189"/>
      <c r="F471" s="62">
        <f>G471</f>
        <v>5300</v>
      </c>
      <c r="G471" s="62">
        <f>G472</f>
        <v>5300</v>
      </c>
      <c r="H471" s="62"/>
      <c r="I471" s="62"/>
      <c r="J471" s="18"/>
      <c r="K471" s="18"/>
    </row>
    <row r="472" spans="1:11" ht="13.5" customHeight="1" outlineLevel="4">
      <c r="A472" s="169" t="s">
        <v>15</v>
      </c>
      <c r="B472" s="169"/>
      <c r="C472" s="169"/>
      <c r="D472" s="169"/>
      <c r="E472" s="169"/>
      <c r="F472" s="63">
        <f>G472</f>
        <v>5300</v>
      </c>
      <c r="G472" s="63">
        <f>G473</f>
        <v>5300</v>
      </c>
      <c r="H472" s="63"/>
      <c r="I472" s="63"/>
      <c r="J472" s="9"/>
      <c r="K472" s="9"/>
    </row>
    <row r="473" spans="1:11" ht="36" customHeight="1" outlineLevel="4">
      <c r="A473" s="180">
        <v>1</v>
      </c>
      <c r="B473" s="184" t="s">
        <v>114</v>
      </c>
      <c r="C473" s="184" t="s">
        <v>112</v>
      </c>
      <c r="D473" s="184" t="s">
        <v>112</v>
      </c>
      <c r="E473" s="74"/>
      <c r="F473" s="163">
        <f>G473</f>
        <v>5300</v>
      </c>
      <c r="G473" s="163">
        <v>5300</v>
      </c>
      <c r="H473" s="165"/>
      <c r="I473" s="165"/>
      <c r="J473" s="167"/>
      <c r="K473" s="167" t="s">
        <v>113</v>
      </c>
    </row>
    <row r="474" spans="1:11" ht="31.5" customHeight="1" outlineLevel="4">
      <c r="A474" s="181"/>
      <c r="B474" s="185"/>
      <c r="C474" s="185"/>
      <c r="D474" s="186"/>
      <c r="E474" s="97"/>
      <c r="F474" s="164"/>
      <c r="G474" s="164"/>
      <c r="H474" s="166"/>
      <c r="I474" s="166"/>
      <c r="J474" s="168"/>
      <c r="K474" s="168"/>
    </row>
    <row r="475" spans="1:11" ht="30.75" customHeight="1" outlineLevel="3">
      <c r="A475" s="189" t="s">
        <v>214</v>
      </c>
      <c r="B475" s="189"/>
      <c r="C475" s="189"/>
      <c r="D475" s="189"/>
      <c r="E475" s="189"/>
      <c r="F475" s="62">
        <f>G475</f>
        <v>2800</v>
      </c>
      <c r="G475" s="62">
        <f>G476</f>
        <v>2800</v>
      </c>
      <c r="H475" s="62"/>
      <c r="I475" s="62"/>
      <c r="J475" s="18"/>
      <c r="K475" s="18"/>
    </row>
    <row r="476" spans="1:11" ht="20.25" customHeight="1" outlineLevel="4">
      <c r="A476" s="169" t="s">
        <v>15</v>
      </c>
      <c r="B476" s="169"/>
      <c r="C476" s="169"/>
      <c r="D476" s="169"/>
      <c r="E476" s="169"/>
      <c r="F476" s="63">
        <f>G476</f>
        <v>2800</v>
      </c>
      <c r="G476" s="76">
        <f>SUM(G477:G482)</f>
        <v>2800</v>
      </c>
      <c r="H476" s="63"/>
      <c r="I476" s="63"/>
      <c r="J476" s="9"/>
      <c r="K476" s="9"/>
    </row>
    <row r="477" spans="1:11" ht="29.25" customHeight="1" outlineLevel="4">
      <c r="A477" s="180">
        <v>1</v>
      </c>
      <c r="B477" s="184" t="s">
        <v>283</v>
      </c>
      <c r="C477" s="184" t="s">
        <v>872</v>
      </c>
      <c r="D477" s="184" t="s">
        <v>872</v>
      </c>
      <c r="E477" s="74"/>
      <c r="F477" s="163">
        <v>600</v>
      </c>
      <c r="G477" s="163">
        <v>600</v>
      </c>
      <c r="H477" s="163"/>
      <c r="I477" s="163"/>
      <c r="J477" s="190"/>
      <c r="K477" s="190" t="s">
        <v>99</v>
      </c>
    </row>
    <row r="478" spans="1:11" ht="33.75" customHeight="1">
      <c r="A478" s="181"/>
      <c r="B478" s="185"/>
      <c r="C478" s="186"/>
      <c r="D478" s="186"/>
      <c r="E478" s="74"/>
      <c r="F478" s="164"/>
      <c r="G478" s="164"/>
      <c r="H478" s="164"/>
      <c r="I478" s="164"/>
      <c r="J478" s="191"/>
      <c r="K478" s="191"/>
    </row>
    <row r="479" spans="1:11" ht="29.25" customHeight="1" outlineLevel="4">
      <c r="A479" s="177">
        <v>2</v>
      </c>
      <c r="B479" s="184" t="s">
        <v>826</v>
      </c>
      <c r="C479" s="184" t="s">
        <v>112</v>
      </c>
      <c r="D479" s="184" t="s">
        <v>112</v>
      </c>
      <c r="E479" s="74"/>
      <c r="F479" s="163">
        <f>G479</f>
        <v>800</v>
      </c>
      <c r="G479" s="163">
        <v>800</v>
      </c>
      <c r="H479" s="163"/>
      <c r="I479" s="163"/>
      <c r="J479" s="190"/>
      <c r="K479" s="190" t="s">
        <v>115</v>
      </c>
    </row>
    <row r="480" spans="1:11" ht="33.75" customHeight="1">
      <c r="A480" s="178"/>
      <c r="B480" s="185"/>
      <c r="C480" s="185"/>
      <c r="D480" s="186"/>
      <c r="E480" s="74"/>
      <c r="F480" s="164"/>
      <c r="G480" s="164"/>
      <c r="H480" s="164"/>
      <c r="I480" s="164"/>
      <c r="J480" s="191"/>
      <c r="K480" s="191"/>
    </row>
    <row r="481" spans="1:11" ht="29.25" customHeight="1" outlineLevel="4">
      <c r="A481" s="180">
        <v>3</v>
      </c>
      <c r="B481" s="184" t="s">
        <v>282</v>
      </c>
      <c r="C481" s="184" t="s">
        <v>98</v>
      </c>
      <c r="D481" s="184" t="s">
        <v>98</v>
      </c>
      <c r="E481" s="74"/>
      <c r="F481" s="163">
        <v>1400</v>
      </c>
      <c r="G481" s="163">
        <v>1400</v>
      </c>
      <c r="H481" s="163"/>
      <c r="I481" s="163"/>
      <c r="J481" s="190"/>
      <c r="K481" s="190" t="s">
        <v>116</v>
      </c>
    </row>
    <row r="482" spans="1:11" ht="33.75" customHeight="1">
      <c r="A482" s="181"/>
      <c r="B482" s="185"/>
      <c r="C482" s="185"/>
      <c r="D482" s="186"/>
      <c r="E482" s="74"/>
      <c r="F482" s="164"/>
      <c r="G482" s="164"/>
      <c r="H482" s="164"/>
      <c r="I482" s="164"/>
      <c r="J482" s="191"/>
      <c r="K482" s="191"/>
    </row>
    <row r="483" spans="1:11" ht="19.5" customHeight="1" outlineLevel="1">
      <c r="A483" s="203" t="s">
        <v>56</v>
      </c>
      <c r="B483" s="203"/>
      <c r="C483" s="203"/>
      <c r="D483" s="203"/>
      <c r="E483" s="203"/>
      <c r="F483" s="60">
        <f>G483</f>
        <v>56500</v>
      </c>
      <c r="G483" s="60">
        <f>G484+G513</f>
        <v>56500</v>
      </c>
      <c r="H483" s="60"/>
      <c r="I483" s="60"/>
      <c r="J483" s="7"/>
      <c r="K483" s="7"/>
    </row>
    <row r="484" spans="1:11" ht="18" customHeight="1" outlineLevel="2">
      <c r="A484" s="192" t="s">
        <v>57</v>
      </c>
      <c r="B484" s="192"/>
      <c r="C484" s="192"/>
      <c r="D484" s="192"/>
      <c r="E484" s="192"/>
      <c r="F484" s="61">
        <f>G484</f>
        <v>48000</v>
      </c>
      <c r="G484" s="61">
        <f>G485+G491+G497+G501+G505</f>
        <v>48000</v>
      </c>
      <c r="H484" s="61"/>
      <c r="I484" s="61"/>
      <c r="J484" s="8"/>
      <c r="K484" s="8"/>
    </row>
    <row r="485" spans="1:11" ht="18" customHeight="1" outlineLevel="3">
      <c r="A485" s="189" t="s">
        <v>215</v>
      </c>
      <c r="B485" s="189"/>
      <c r="C485" s="189"/>
      <c r="D485" s="189"/>
      <c r="E485" s="189"/>
      <c r="F485" s="62">
        <f>G485</f>
        <v>17000</v>
      </c>
      <c r="G485" s="62">
        <f>G486</f>
        <v>17000</v>
      </c>
      <c r="H485" s="62"/>
      <c r="I485" s="62"/>
      <c r="J485" s="18"/>
      <c r="K485" s="18"/>
    </row>
    <row r="486" spans="1:11" ht="18.75" customHeight="1" outlineLevel="4">
      <c r="A486" s="169" t="s">
        <v>20</v>
      </c>
      <c r="B486" s="169"/>
      <c r="C486" s="169"/>
      <c r="D486" s="169"/>
      <c r="E486" s="169"/>
      <c r="F486" s="63">
        <f>G486</f>
        <v>17000</v>
      </c>
      <c r="G486" s="63">
        <f>G487+G489</f>
        <v>17000</v>
      </c>
      <c r="H486" s="63"/>
      <c r="I486" s="63"/>
      <c r="J486" s="9"/>
      <c r="K486" s="9"/>
    </row>
    <row r="487" spans="1:11" ht="21.75" customHeight="1" outlineLevel="4">
      <c r="A487" s="180">
        <v>2</v>
      </c>
      <c r="B487" s="184" t="s">
        <v>285</v>
      </c>
      <c r="C487" s="184" t="s">
        <v>49</v>
      </c>
      <c r="D487" s="184" t="s">
        <v>49</v>
      </c>
      <c r="E487" s="74"/>
      <c r="F487" s="163">
        <v>3000</v>
      </c>
      <c r="G487" s="163">
        <v>3000</v>
      </c>
      <c r="H487" s="163"/>
      <c r="I487" s="163"/>
      <c r="J487" s="190" t="s">
        <v>284</v>
      </c>
      <c r="K487" s="190" t="s">
        <v>103</v>
      </c>
    </row>
    <row r="488" spans="1:11" ht="29.25" customHeight="1" outlineLevel="4">
      <c r="A488" s="181"/>
      <c r="B488" s="185"/>
      <c r="C488" s="185"/>
      <c r="D488" s="186"/>
      <c r="E488" s="74"/>
      <c r="F488" s="164"/>
      <c r="G488" s="164"/>
      <c r="H488" s="164"/>
      <c r="I488" s="164"/>
      <c r="J488" s="191"/>
      <c r="K488" s="191"/>
    </row>
    <row r="489" spans="1:11" ht="21.75" customHeight="1" outlineLevel="4">
      <c r="A489" s="180">
        <v>3</v>
      </c>
      <c r="B489" s="184" t="s">
        <v>58</v>
      </c>
      <c r="C489" s="184" t="s">
        <v>49</v>
      </c>
      <c r="D489" s="184" t="s">
        <v>49</v>
      </c>
      <c r="E489" s="74"/>
      <c r="F489" s="163">
        <v>14000</v>
      </c>
      <c r="G489" s="163">
        <v>14000</v>
      </c>
      <c r="H489" s="163"/>
      <c r="I489" s="163"/>
      <c r="J489" s="190" t="s">
        <v>286</v>
      </c>
      <c r="K489" s="190" t="s">
        <v>103</v>
      </c>
    </row>
    <row r="490" spans="1:11" ht="33.75" customHeight="1" outlineLevel="4">
      <c r="A490" s="181"/>
      <c r="B490" s="185"/>
      <c r="C490" s="185"/>
      <c r="D490" s="186"/>
      <c r="E490" s="74"/>
      <c r="F490" s="164"/>
      <c r="G490" s="164"/>
      <c r="H490" s="164"/>
      <c r="I490" s="164"/>
      <c r="J490" s="191"/>
      <c r="K490" s="191"/>
    </row>
    <row r="491" spans="1:11" ht="21.75" customHeight="1" outlineLevel="3">
      <c r="A491" s="189" t="s">
        <v>216</v>
      </c>
      <c r="B491" s="189"/>
      <c r="C491" s="189"/>
      <c r="D491" s="189"/>
      <c r="E491" s="189"/>
      <c r="F491" s="75">
        <f>F492</f>
        <v>8300</v>
      </c>
      <c r="G491" s="75">
        <f>G492+G494</f>
        <v>7000</v>
      </c>
      <c r="H491" s="62"/>
      <c r="I491" s="62">
        <f>I493</f>
        <v>1300</v>
      </c>
      <c r="J491" s="18"/>
      <c r="K491" s="18"/>
    </row>
    <row r="492" spans="1:11" ht="21.75" customHeight="1" outlineLevel="4">
      <c r="A492" s="224" t="s">
        <v>20</v>
      </c>
      <c r="B492" s="225"/>
      <c r="C492" s="225"/>
      <c r="D492" s="225"/>
      <c r="E492" s="226"/>
      <c r="F492" s="64">
        <f>F493+F495</f>
        <v>8300</v>
      </c>
      <c r="G492" s="64">
        <f>G493+G495</f>
        <v>7000</v>
      </c>
      <c r="H492" s="63"/>
      <c r="I492" s="63">
        <v>1300</v>
      </c>
      <c r="J492" s="9"/>
      <c r="K492" s="9"/>
    </row>
    <row r="493" spans="1:11" ht="29.25" customHeight="1" outlineLevel="4">
      <c r="A493" s="177">
        <v>1</v>
      </c>
      <c r="B493" s="184" t="s">
        <v>59</v>
      </c>
      <c r="C493" s="184" t="s">
        <v>49</v>
      </c>
      <c r="D493" s="184" t="s">
        <v>49</v>
      </c>
      <c r="E493" s="74"/>
      <c r="F493" s="163">
        <f>G493+I493</f>
        <v>2600</v>
      </c>
      <c r="G493" s="163">
        <v>1300</v>
      </c>
      <c r="H493" s="163"/>
      <c r="I493" s="163">
        <v>1300</v>
      </c>
      <c r="J493" s="190" t="s">
        <v>287</v>
      </c>
      <c r="K493" s="190" t="s">
        <v>103</v>
      </c>
    </row>
    <row r="494" spans="1:11" ht="36.75" customHeight="1" outlineLevel="4">
      <c r="A494" s="178"/>
      <c r="B494" s="185"/>
      <c r="C494" s="185"/>
      <c r="D494" s="186"/>
      <c r="E494" s="74"/>
      <c r="F494" s="164"/>
      <c r="G494" s="164"/>
      <c r="H494" s="164"/>
      <c r="I494" s="164"/>
      <c r="J494" s="191"/>
      <c r="K494" s="191"/>
    </row>
    <row r="495" spans="1:11" ht="21.75" customHeight="1" outlineLevel="4">
      <c r="A495" s="177">
        <v>2</v>
      </c>
      <c r="B495" s="184" t="s">
        <v>873</v>
      </c>
      <c r="C495" s="184" t="s">
        <v>49</v>
      </c>
      <c r="D495" s="184" t="s">
        <v>49</v>
      </c>
      <c r="E495" s="74"/>
      <c r="F495" s="163">
        <v>5700</v>
      </c>
      <c r="G495" s="163">
        <v>5700</v>
      </c>
      <c r="H495" s="163"/>
      <c r="I495" s="163"/>
      <c r="J495" s="190" t="s">
        <v>827</v>
      </c>
      <c r="K495" s="190" t="s">
        <v>103</v>
      </c>
    </row>
    <row r="496" spans="1:11" ht="31.5" customHeight="1" outlineLevel="2">
      <c r="A496" s="178"/>
      <c r="B496" s="185"/>
      <c r="C496" s="185"/>
      <c r="D496" s="186"/>
      <c r="E496" s="74"/>
      <c r="F496" s="164"/>
      <c r="G496" s="164"/>
      <c r="H496" s="164"/>
      <c r="I496" s="164"/>
      <c r="J496" s="191"/>
      <c r="K496" s="191"/>
    </row>
    <row r="497" spans="1:11" ht="18.75" customHeight="1" outlineLevel="3">
      <c r="A497" s="189" t="s">
        <v>217</v>
      </c>
      <c r="B497" s="189"/>
      <c r="C497" s="189"/>
      <c r="D497" s="189"/>
      <c r="E497" s="189"/>
      <c r="F497" s="62">
        <f>G497</f>
        <v>5000</v>
      </c>
      <c r="G497" s="62">
        <f>G498</f>
        <v>5000</v>
      </c>
      <c r="H497" s="62"/>
      <c r="I497" s="62"/>
      <c r="J497" s="18"/>
      <c r="K497" s="18"/>
    </row>
    <row r="498" spans="1:11" ht="17.25" customHeight="1" outlineLevel="4">
      <c r="A498" s="169" t="s">
        <v>20</v>
      </c>
      <c r="B498" s="169"/>
      <c r="C498" s="169"/>
      <c r="D498" s="169"/>
      <c r="E498" s="169"/>
      <c r="F498" s="63">
        <f>G498</f>
        <v>5000</v>
      </c>
      <c r="G498" s="63">
        <f>G499</f>
        <v>5000</v>
      </c>
      <c r="H498" s="63"/>
      <c r="I498" s="63"/>
      <c r="J498" s="9"/>
      <c r="K498" s="9"/>
    </row>
    <row r="499" spans="1:11" ht="21.75" customHeight="1" outlineLevel="4">
      <c r="A499" s="177">
        <v>1</v>
      </c>
      <c r="B499" s="184" t="s">
        <v>288</v>
      </c>
      <c r="C499" s="184" t="s">
        <v>49</v>
      </c>
      <c r="D499" s="184" t="s">
        <v>49</v>
      </c>
      <c r="E499" s="74"/>
      <c r="F499" s="163">
        <v>5000</v>
      </c>
      <c r="G499" s="163">
        <v>5000</v>
      </c>
      <c r="H499" s="163"/>
      <c r="I499" s="163"/>
      <c r="J499" s="190" t="s">
        <v>289</v>
      </c>
      <c r="K499" s="190" t="s">
        <v>103</v>
      </c>
    </row>
    <row r="500" spans="1:11" ht="48" customHeight="1" outlineLevel="4">
      <c r="A500" s="178"/>
      <c r="B500" s="185"/>
      <c r="C500" s="185"/>
      <c r="D500" s="186"/>
      <c r="E500" s="74"/>
      <c r="F500" s="164"/>
      <c r="G500" s="164"/>
      <c r="H500" s="164"/>
      <c r="I500" s="164"/>
      <c r="J500" s="191"/>
      <c r="K500" s="191"/>
    </row>
    <row r="501" spans="1:11" ht="30.75" customHeight="1" outlineLevel="3">
      <c r="A501" s="204" t="s">
        <v>290</v>
      </c>
      <c r="B501" s="205"/>
      <c r="C501" s="205"/>
      <c r="D501" s="205"/>
      <c r="E501" s="206"/>
      <c r="F501" s="62">
        <f>F502</f>
        <v>2000</v>
      </c>
      <c r="G501" s="62">
        <f>G502</f>
        <v>1000</v>
      </c>
      <c r="H501" s="62"/>
      <c r="I501" s="62">
        <v>1000</v>
      </c>
      <c r="J501" s="18"/>
      <c r="K501" s="18"/>
    </row>
    <row r="502" spans="1:11" ht="18.75" customHeight="1" outlineLevel="4">
      <c r="A502" s="216" t="s">
        <v>20</v>
      </c>
      <c r="B502" s="217"/>
      <c r="C502" s="217"/>
      <c r="D502" s="217"/>
      <c r="E502" s="218"/>
      <c r="F502" s="76">
        <f>F503</f>
        <v>2000</v>
      </c>
      <c r="G502" s="76">
        <f>G503</f>
        <v>1000</v>
      </c>
      <c r="H502" s="76"/>
      <c r="I502" s="76">
        <v>1000</v>
      </c>
      <c r="J502" s="77"/>
      <c r="K502" s="77"/>
    </row>
    <row r="503" spans="1:11" ht="21.75" customHeight="1" outlineLevel="4">
      <c r="A503" s="180">
        <v>1</v>
      </c>
      <c r="B503" s="184" t="s">
        <v>60</v>
      </c>
      <c r="C503" s="184" t="s">
        <v>49</v>
      </c>
      <c r="D503" s="184" t="s">
        <v>49</v>
      </c>
      <c r="E503" s="74"/>
      <c r="F503" s="163">
        <f>G503+I503</f>
        <v>2000</v>
      </c>
      <c r="G503" s="163">
        <v>1000</v>
      </c>
      <c r="H503" s="163"/>
      <c r="I503" s="163">
        <v>1000</v>
      </c>
      <c r="J503" s="190" t="s">
        <v>291</v>
      </c>
      <c r="K503" s="190" t="s">
        <v>103</v>
      </c>
    </row>
    <row r="504" spans="1:11" ht="40.5" customHeight="1" outlineLevel="4">
      <c r="A504" s="181"/>
      <c r="B504" s="186"/>
      <c r="C504" s="186"/>
      <c r="D504" s="186"/>
      <c r="E504" s="74"/>
      <c r="F504" s="164"/>
      <c r="G504" s="164"/>
      <c r="H504" s="164"/>
      <c r="I504" s="164"/>
      <c r="J504" s="191"/>
      <c r="K504" s="191"/>
    </row>
    <row r="505" spans="1:11" ht="40.5" customHeight="1" outlineLevel="4">
      <c r="A505" s="187" t="s">
        <v>292</v>
      </c>
      <c r="B505" s="188"/>
      <c r="C505" s="188"/>
      <c r="D505" s="188"/>
      <c r="E505" s="83"/>
      <c r="F505" s="84">
        <f>F507+F509+F511</f>
        <v>18000</v>
      </c>
      <c r="G505" s="84">
        <f>G507+G509+G511</f>
        <v>18000</v>
      </c>
      <c r="H505" s="84"/>
      <c r="I505" s="84"/>
      <c r="J505" s="85"/>
      <c r="K505" s="85"/>
    </row>
    <row r="506" spans="1:11" ht="19.5" customHeight="1" outlineLevel="4">
      <c r="A506" s="216" t="s">
        <v>20</v>
      </c>
      <c r="B506" s="217"/>
      <c r="C506" s="217"/>
      <c r="D506" s="217"/>
      <c r="E506" s="218"/>
      <c r="F506" s="76">
        <f>F507+F509+F511</f>
        <v>18000</v>
      </c>
      <c r="G506" s="76">
        <f>G507+G509+G511</f>
        <v>18000</v>
      </c>
      <c r="H506" s="76"/>
      <c r="I506" s="76"/>
      <c r="J506" s="77"/>
      <c r="K506" s="77"/>
    </row>
    <row r="507" spans="1:11" ht="40.5" customHeight="1" outlineLevel="4">
      <c r="A507" s="180">
        <v>1</v>
      </c>
      <c r="B507" s="184" t="s">
        <v>61</v>
      </c>
      <c r="C507" s="184" t="s">
        <v>49</v>
      </c>
      <c r="D507" s="184" t="s">
        <v>49</v>
      </c>
      <c r="E507" s="184"/>
      <c r="F507" s="163">
        <v>8500</v>
      </c>
      <c r="G507" s="163">
        <v>8500</v>
      </c>
      <c r="H507" s="163"/>
      <c r="I507" s="163"/>
      <c r="J507" s="221" t="s">
        <v>297</v>
      </c>
      <c r="K507" s="190" t="s">
        <v>104</v>
      </c>
    </row>
    <row r="508" spans="1:11" ht="30.75" customHeight="1" outlineLevel="4">
      <c r="A508" s="181"/>
      <c r="B508" s="186"/>
      <c r="C508" s="186"/>
      <c r="D508" s="186"/>
      <c r="E508" s="186"/>
      <c r="F508" s="164"/>
      <c r="G508" s="164"/>
      <c r="H508" s="164"/>
      <c r="I508" s="164"/>
      <c r="J508" s="222"/>
      <c r="K508" s="191"/>
    </row>
    <row r="509" spans="1:11" ht="40.5" customHeight="1" outlineLevel="4">
      <c r="A509" s="180">
        <v>2</v>
      </c>
      <c r="B509" s="184" t="s">
        <v>293</v>
      </c>
      <c r="C509" s="184" t="s">
        <v>49</v>
      </c>
      <c r="D509" s="184" t="s">
        <v>49</v>
      </c>
      <c r="E509" s="136"/>
      <c r="F509" s="163">
        <v>3500</v>
      </c>
      <c r="G509" s="163">
        <v>3500</v>
      </c>
      <c r="H509" s="161"/>
      <c r="I509" s="161"/>
      <c r="J509" s="161" t="s">
        <v>296</v>
      </c>
      <c r="K509" s="190" t="s">
        <v>104</v>
      </c>
    </row>
    <row r="510" spans="1:11" ht="40.5" customHeight="1" outlineLevel="4">
      <c r="A510" s="181"/>
      <c r="B510" s="186"/>
      <c r="C510" s="186"/>
      <c r="D510" s="186"/>
      <c r="E510" s="136"/>
      <c r="F510" s="164"/>
      <c r="G510" s="164"/>
      <c r="H510" s="162"/>
      <c r="I510" s="162"/>
      <c r="J510" s="162"/>
      <c r="K510" s="191"/>
    </row>
    <row r="511" spans="1:12" ht="40.5" customHeight="1" outlineLevel="4">
      <c r="A511" s="180">
        <v>3</v>
      </c>
      <c r="B511" s="184" t="s">
        <v>294</v>
      </c>
      <c r="C511" s="184" t="s">
        <v>49</v>
      </c>
      <c r="D511" s="184" t="s">
        <v>49</v>
      </c>
      <c r="E511" s="74"/>
      <c r="F511" s="163">
        <v>6000</v>
      </c>
      <c r="G511" s="163">
        <v>6000</v>
      </c>
      <c r="H511" s="163"/>
      <c r="I511" s="163"/>
      <c r="J511" s="190" t="s">
        <v>295</v>
      </c>
      <c r="K511" s="219" t="s">
        <v>104</v>
      </c>
      <c r="L511" s="223"/>
    </row>
    <row r="512" spans="1:12" ht="20.25" customHeight="1" outlineLevel="2">
      <c r="A512" s="181" t="s">
        <v>62</v>
      </c>
      <c r="B512" s="186"/>
      <c r="C512" s="186"/>
      <c r="D512" s="186"/>
      <c r="E512" s="74"/>
      <c r="F512" s="164">
        <f>F514</f>
        <v>8500</v>
      </c>
      <c r="G512" s="164">
        <f>G514</f>
        <v>8500</v>
      </c>
      <c r="H512" s="164"/>
      <c r="I512" s="164"/>
      <c r="J512" s="191"/>
      <c r="K512" s="220"/>
      <c r="L512" s="223"/>
    </row>
    <row r="513" spans="1:12" ht="20.25" customHeight="1" outlineLevel="2">
      <c r="A513" s="192" t="s">
        <v>1325</v>
      </c>
      <c r="B513" s="192"/>
      <c r="C513" s="192"/>
      <c r="D513" s="192"/>
      <c r="E513" s="192"/>
      <c r="F513" s="61">
        <f>G513</f>
        <v>8500</v>
      </c>
      <c r="G513" s="61">
        <f>G514</f>
        <v>8500</v>
      </c>
      <c r="H513" s="61"/>
      <c r="I513" s="61"/>
      <c r="J513" s="8"/>
      <c r="K513" s="8"/>
      <c r="L513" s="148"/>
    </row>
    <row r="514" spans="1:11" ht="32.25" customHeight="1" outlineLevel="3">
      <c r="A514" s="189" t="s">
        <v>218</v>
      </c>
      <c r="B514" s="189"/>
      <c r="C514" s="189"/>
      <c r="D514" s="189"/>
      <c r="E514" s="189"/>
      <c r="F514" s="62">
        <f>G514</f>
        <v>8500</v>
      </c>
      <c r="G514" s="62">
        <f>G515</f>
        <v>8500</v>
      </c>
      <c r="H514" s="62"/>
      <c r="I514" s="62"/>
      <c r="J514" s="18"/>
      <c r="K514" s="18"/>
    </row>
    <row r="515" spans="1:11" ht="16.5" customHeight="1" outlineLevel="4">
      <c r="A515" s="216" t="s">
        <v>20</v>
      </c>
      <c r="B515" s="217"/>
      <c r="C515" s="217"/>
      <c r="D515" s="217"/>
      <c r="E515" s="218"/>
      <c r="F515" s="76">
        <f>G515</f>
        <v>8500</v>
      </c>
      <c r="G515" s="76">
        <f>G516+G518+G520</f>
        <v>8500</v>
      </c>
      <c r="H515" s="76"/>
      <c r="I515" s="76"/>
      <c r="J515" s="77"/>
      <c r="K515" s="77"/>
    </row>
    <row r="516" spans="1:11" ht="29.25" customHeight="1" outlineLevel="4">
      <c r="A516" s="180">
        <v>1</v>
      </c>
      <c r="B516" s="184" t="s">
        <v>298</v>
      </c>
      <c r="C516" s="184" t="s">
        <v>49</v>
      </c>
      <c r="D516" s="184" t="s">
        <v>49</v>
      </c>
      <c r="E516" s="74"/>
      <c r="F516" s="163">
        <v>1000</v>
      </c>
      <c r="G516" s="163">
        <v>1000</v>
      </c>
      <c r="H516" s="163"/>
      <c r="I516" s="163"/>
      <c r="J516" s="190" t="s">
        <v>299</v>
      </c>
      <c r="K516" s="190" t="s">
        <v>105</v>
      </c>
    </row>
    <row r="517" spans="1:11" ht="42" customHeight="1">
      <c r="A517" s="181"/>
      <c r="B517" s="185"/>
      <c r="C517" s="185"/>
      <c r="D517" s="186"/>
      <c r="E517" s="74"/>
      <c r="F517" s="164"/>
      <c r="G517" s="164"/>
      <c r="H517" s="164"/>
      <c r="I517" s="164"/>
      <c r="J517" s="191"/>
      <c r="K517" s="191"/>
    </row>
    <row r="518" spans="1:11" ht="29.25" customHeight="1" outlineLevel="4">
      <c r="A518" s="180">
        <v>2</v>
      </c>
      <c r="B518" s="184" t="s">
        <v>302</v>
      </c>
      <c r="C518" s="184" t="s">
        <v>49</v>
      </c>
      <c r="D518" s="184" t="s">
        <v>49</v>
      </c>
      <c r="E518" s="74"/>
      <c r="F518" s="163">
        <v>4500</v>
      </c>
      <c r="G518" s="163">
        <v>4500</v>
      </c>
      <c r="H518" s="163"/>
      <c r="I518" s="163"/>
      <c r="J518" s="190" t="s">
        <v>300</v>
      </c>
      <c r="K518" s="190" t="s">
        <v>106</v>
      </c>
    </row>
    <row r="519" spans="1:11" ht="37.5" customHeight="1" outlineLevel="4">
      <c r="A519" s="181"/>
      <c r="B519" s="185"/>
      <c r="C519" s="185"/>
      <c r="D519" s="186"/>
      <c r="E519" s="74"/>
      <c r="F519" s="164"/>
      <c r="G519" s="164"/>
      <c r="H519" s="164"/>
      <c r="I519" s="164"/>
      <c r="J519" s="191"/>
      <c r="K519" s="191"/>
    </row>
    <row r="520" spans="1:11" ht="21.75" customHeight="1" outlineLevel="4">
      <c r="A520" s="180">
        <v>3</v>
      </c>
      <c r="B520" s="184" t="s">
        <v>874</v>
      </c>
      <c r="C520" s="184" t="s">
        <v>49</v>
      </c>
      <c r="D520" s="184" t="s">
        <v>49</v>
      </c>
      <c r="E520" s="74"/>
      <c r="F520" s="163">
        <v>3000</v>
      </c>
      <c r="G520" s="163">
        <v>3000</v>
      </c>
      <c r="H520" s="163"/>
      <c r="I520" s="163"/>
      <c r="J520" s="190" t="s">
        <v>301</v>
      </c>
      <c r="K520" s="190" t="s">
        <v>106</v>
      </c>
    </row>
    <row r="521" spans="1:11" ht="44.25" customHeight="1" outlineLevel="3">
      <c r="A521" s="181"/>
      <c r="B521" s="185"/>
      <c r="C521" s="185"/>
      <c r="D521" s="186"/>
      <c r="E521" s="74"/>
      <c r="F521" s="164"/>
      <c r="G521" s="164"/>
      <c r="H521" s="164"/>
      <c r="I521" s="164"/>
      <c r="J521" s="191"/>
      <c r="K521" s="191"/>
    </row>
    <row r="522" spans="1:12" ht="19.5" customHeight="1" outlineLevel="1">
      <c r="A522" s="203" t="s">
        <v>63</v>
      </c>
      <c r="B522" s="203"/>
      <c r="C522" s="203"/>
      <c r="D522" s="203"/>
      <c r="E522" s="203"/>
      <c r="F522" s="60">
        <f>G522+H522+I522</f>
        <v>7656753.78808458</v>
      </c>
      <c r="G522" s="60">
        <f>G523+G1046+G1075+G1084+G1107+G1195+G1200</f>
        <v>7656353.78808458</v>
      </c>
      <c r="H522" s="60">
        <f>H523+H1046+H1075+H1084+H1107+H1195+H1200</f>
        <v>400</v>
      </c>
      <c r="I522" s="60">
        <v>0</v>
      </c>
      <c r="J522" s="7"/>
      <c r="K522" s="7"/>
      <c r="L522" s="30"/>
    </row>
    <row r="523" spans="1:11" ht="21" customHeight="1" outlineLevel="2">
      <c r="A523" s="192" t="s">
        <v>64</v>
      </c>
      <c r="B523" s="192"/>
      <c r="C523" s="192"/>
      <c r="D523" s="192"/>
      <c r="E523" s="192"/>
      <c r="F523" s="61">
        <f>G523</f>
        <v>7329873.588084579</v>
      </c>
      <c r="G523" s="61">
        <f>G524+G742+G881+G954+G981+G992+G1014+G1041</f>
        <v>7329873.588084579</v>
      </c>
      <c r="H523" s="61">
        <v>0</v>
      </c>
      <c r="I523" s="61">
        <v>0</v>
      </c>
      <c r="J523" s="8"/>
      <c r="K523" s="8"/>
    </row>
    <row r="524" spans="1:13" ht="47.25" customHeight="1" outlineLevel="3">
      <c r="A524" s="189" t="s">
        <v>219</v>
      </c>
      <c r="B524" s="189"/>
      <c r="C524" s="189"/>
      <c r="D524" s="189"/>
      <c r="E524" s="189"/>
      <c r="F524" s="62">
        <f>G524</f>
        <v>3345007.5565510797</v>
      </c>
      <c r="G524" s="62">
        <f>G525+G528+G543+G545+G548+G551+G554+G556+G578+G599+G602+G609+G618+G621+G632+G641+G656+G659+G663+G667+G669+G672+G680+G689+G711+G736+G605+G687+G741</f>
        <v>3345007.5565510797</v>
      </c>
      <c r="H524" s="62"/>
      <c r="I524" s="62"/>
      <c r="J524" s="18"/>
      <c r="K524" s="18"/>
      <c r="M524" s="72"/>
    </row>
    <row r="525" spans="1:11" ht="18.75" customHeight="1" outlineLevel="4">
      <c r="A525" s="213" t="s">
        <v>891</v>
      </c>
      <c r="B525" s="214"/>
      <c r="C525" s="214"/>
      <c r="D525" s="214"/>
      <c r="E525" s="104"/>
      <c r="F525" s="103">
        <f>G525</f>
        <v>50500</v>
      </c>
      <c r="G525" s="103">
        <f>G526+G527</f>
        <v>50500</v>
      </c>
      <c r="H525" s="103"/>
      <c r="I525" s="103"/>
      <c r="J525" s="105"/>
      <c r="K525" s="105"/>
    </row>
    <row r="526" spans="1:11" s="22" customFormat="1" ht="90" customHeight="1">
      <c r="A526" s="100">
        <v>1</v>
      </c>
      <c r="B526" s="74" t="s">
        <v>1417</v>
      </c>
      <c r="C526" s="100" t="s">
        <v>892</v>
      </c>
      <c r="D526" s="100" t="s">
        <v>134</v>
      </c>
      <c r="E526" s="100"/>
      <c r="F526" s="76">
        <v>50000</v>
      </c>
      <c r="G526" s="76">
        <v>50000</v>
      </c>
      <c r="H526" s="76"/>
      <c r="I526" s="76"/>
      <c r="J526" s="77" t="s">
        <v>136</v>
      </c>
      <c r="K526" s="91" t="s">
        <v>140</v>
      </c>
    </row>
    <row r="527" spans="1:11" s="22" customFormat="1" ht="102.75" customHeight="1">
      <c r="A527" s="100">
        <v>2</v>
      </c>
      <c r="B527" s="74" t="s">
        <v>1418</v>
      </c>
      <c r="C527" s="100" t="s">
        <v>892</v>
      </c>
      <c r="D527" s="100" t="s">
        <v>134</v>
      </c>
      <c r="E527" s="100"/>
      <c r="F527" s="76">
        <f>F526*0.01</f>
        <v>500</v>
      </c>
      <c r="G527" s="76">
        <f>G526*0.01</f>
        <v>500</v>
      </c>
      <c r="H527" s="76"/>
      <c r="I527" s="76">
        <f>I528+I1051+I1080+I1089+I1112+I1200+I1205</f>
        <v>0</v>
      </c>
      <c r="J527" s="77" t="s">
        <v>136</v>
      </c>
      <c r="K527" s="91" t="s">
        <v>140</v>
      </c>
    </row>
    <row r="528" spans="1:11" s="22" customFormat="1" ht="21.75" customHeight="1">
      <c r="A528" s="213" t="s">
        <v>13</v>
      </c>
      <c r="B528" s="214"/>
      <c r="C528" s="214"/>
      <c r="D528" s="214"/>
      <c r="E528" s="100"/>
      <c r="F528" s="76">
        <f>F529+F530+F531+F532+F533+F534+F535+F536+F537+F538+F539+F540+F541+F542</f>
        <v>179216.322618</v>
      </c>
      <c r="G528" s="76">
        <f>G529+G530+G531+G532+G533+G534+G535+G536+G537+G538+G539+G540+G541+G542</f>
        <v>179216.322618</v>
      </c>
      <c r="H528" s="76"/>
      <c r="I528" s="76"/>
      <c r="J528" s="77"/>
      <c r="K528" s="91"/>
    </row>
    <row r="529" spans="1:11" s="22" customFormat="1" ht="129" customHeight="1">
      <c r="A529" s="100">
        <v>1</v>
      </c>
      <c r="B529" s="74" t="s">
        <v>1330</v>
      </c>
      <c r="C529" s="100" t="s">
        <v>893</v>
      </c>
      <c r="D529" s="100" t="s">
        <v>137</v>
      </c>
      <c r="E529" s="100"/>
      <c r="F529" s="76">
        <v>16273.46792</v>
      </c>
      <c r="G529" s="76">
        <v>16273.46792</v>
      </c>
      <c r="H529" s="76"/>
      <c r="I529" s="76"/>
      <c r="J529" s="77" t="s">
        <v>136</v>
      </c>
      <c r="K529" s="91" t="s">
        <v>140</v>
      </c>
    </row>
    <row r="530" spans="1:11" ht="155.25" customHeight="1" outlineLevel="4">
      <c r="A530" s="100">
        <v>2</v>
      </c>
      <c r="B530" s="74" t="s">
        <v>1331</v>
      </c>
      <c r="C530" s="100" t="s">
        <v>893</v>
      </c>
      <c r="D530" s="100" t="s">
        <v>137</v>
      </c>
      <c r="E530" s="100"/>
      <c r="F530" s="76">
        <v>201.6</v>
      </c>
      <c r="G530" s="76">
        <v>201.6</v>
      </c>
      <c r="H530" s="76"/>
      <c r="I530" s="76"/>
      <c r="J530" s="77" t="s">
        <v>136</v>
      </c>
      <c r="K530" s="91" t="s">
        <v>140</v>
      </c>
    </row>
    <row r="531" spans="1:11" s="22" customFormat="1" ht="105.75" customHeight="1">
      <c r="A531" s="100">
        <v>3</v>
      </c>
      <c r="B531" s="74" t="s">
        <v>1332</v>
      </c>
      <c r="C531" s="100" t="s">
        <v>893</v>
      </c>
      <c r="D531" s="100" t="s">
        <v>137</v>
      </c>
      <c r="E531" s="100"/>
      <c r="F531" s="76">
        <v>30335.9184</v>
      </c>
      <c r="G531" s="76">
        <v>30335.9184</v>
      </c>
      <c r="H531" s="76"/>
      <c r="I531" s="76"/>
      <c r="J531" s="77" t="s">
        <v>136</v>
      </c>
      <c r="K531" s="91" t="s">
        <v>140</v>
      </c>
    </row>
    <row r="532" spans="1:11" s="22" customFormat="1" ht="127.5" customHeight="1">
      <c r="A532" s="100">
        <v>4</v>
      </c>
      <c r="B532" s="74" t="s">
        <v>1333</v>
      </c>
      <c r="C532" s="100" t="s">
        <v>893</v>
      </c>
      <c r="D532" s="100" t="s">
        <v>137</v>
      </c>
      <c r="E532" s="100"/>
      <c r="F532" s="76">
        <v>712.24</v>
      </c>
      <c r="G532" s="76">
        <v>712.24</v>
      </c>
      <c r="H532" s="76"/>
      <c r="I532" s="76"/>
      <c r="J532" s="77" t="s">
        <v>136</v>
      </c>
      <c r="K532" s="91" t="s">
        <v>140</v>
      </c>
    </row>
    <row r="533" spans="1:11" s="22" customFormat="1" ht="124.5" customHeight="1">
      <c r="A533" s="100">
        <v>5</v>
      </c>
      <c r="B533" s="74" t="s">
        <v>1334</v>
      </c>
      <c r="C533" s="100" t="s">
        <v>893</v>
      </c>
      <c r="D533" s="100" t="s">
        <v>137</v>
      </c>
      <c r="E533" s="100"/>
      <c r="F533" s="76">
        <v>1</v>
      </c>
      <c r="G533" s="76">
        <v>1</v>
      </c>
      <c r="H533" s="76"/>
      <c r="I533" s="76"/>
      <c r="J533" s="77" t="s">
        <v>136</v>
      </c>
      <c r="K533" s="91" t="s">
        <v>140</v>
      </c>
    </row>
    <row r="534" spans="1:11" s="22" customFormat="1" ht="130.5" customHeight="1">
      <c r="A534" s="100">
        <v>6</v>
      </c>
      <c r="B534" s="74" t="s">
        <v>894</v>
      </c>
      <c r="C534" s="100" t="s">
        <v>893</v>
      </c>
      <c r="D534" s="100" t="s">
        <v>137</v>
      </c>
      <c r="E534" s="100"/>
      <c r="F534" s="76">
        <v>238.8777</v>
      </c>
      <c r="G534" s="76">
        <v>238.8777</v>
      </c>
      <c r="H534" s="76"/>
      <c r="I534" s="76"/>
      <c r="J534" s="77" t="s">
        <v>136</v>
      </c>
      <c r="K534" s="91" t="s">
        <v>140</v>
      </c>
    </row>
    <row r="535" spans="1:11" s="22" customFormat="1" ht="96.75" customHeight="1">
      <c r="A535" s="100">
        <v>7</v>
      </c>
      <c r="B535" s="74" t="s">
        <v>1335</v>
      </c>
      <c r="C535" s="100" t="s">
        <v>893</v>
      </c>
      <c r="D535" s="100" t="s">
        <v>137</v>
      </c>
      <c r="E535" s="100"/>
      <c r="F535" s="76">
        <v>1</v>
      </c>
      <c r="G535" s="76">
        <v>1</v>
      </c>
      <c r="H535" s="76"/>
      <c r="I535" s="76"/>
      <c r="J535" s="77" t="s">
        <v>136</v>
      </c>
      <c r="K535" s="91" t="s">
        <v>140</v>
      </c>
    </row>
    <row r="536" spans="1:11" s="22" customFormat="1" ht="123" customHeight="1">
      <c r="A536" s="100">
        <v>8</v>
      </c>
      <c r="B536" s="74" t="s">
        <v>1336</v>
      </c>
      <c r="C536" s="100" t="s">
        <v>893</v>
      </c>
      <c r="D536" s="100" t="s">
        <v>137</v>
      </c>
      <c r="E536" s="100"/>
      <c r="F536" s="76">
        <v>223.2387</v>
      </c>
      <c r="G536" s="76">
        <v>223.2387</v>
      </c>
      <c r="H536" s="76"/>
      <c r="I536" s="76"/>
      <c r="J536" s="77" t="s">
        <v>136</v>
      </c>
      <c r="K536" s="91" t="s">
        <v>140</v>
      </c>
    </row>
    <row r="537" spans="1:11" s="22" customFormat="1" ht="102.75" customHeight="1">
      <c r="A537" s="100">
        <v>9</v>
      </c>
      <c r="B537" s="74" t="s">
        <v>1337</v>
      </c>
      <c r="C537" s="100" t="s">
        <v>893</v>
      </c>
      <c r="D537" s="100" t="s">
        <v>137</v>
      </c>
      <c r="E537" s="100"/>
      <c r="F537" s="76">
        <v>36323.28920000001</v>
      </c>
      <c r="G537" s="76">
        <v>36323.28920000001</v>
      </c>
      <c r="H537" s="76"/>
      <c r="I537" s="76"/>
      <c r="J537" s="77" t="s">
        <v>136</v>
      </c>
      <c r="K537" s="91" t="s">
        <v>140</v>
      </c>
    </row>
    <row r="538" spans="1:11" s="22" customFormat="1" ht="129.75" customHeight="1">
      <c r="A538" s="100">
        <v>10</v>
      </c>
      <c r="B538" s="74" t="s">
        <v>1338</v>
      </c>
      <c r="C538" s="100" t="s">
        <v>893</v>
      </c>
      <c r="D538" s="100" t="s">
        <v>137</v>
      </c>
      <c r="E538" s="100"/>
      <c r="F538" s="76">
        <v>963.232892</v>
      </c>
      <c r="G538" s="76">
        <v>963.232892</v>
      </c>
      <c r="H538" s="76"/>
      <c r="I538" s="76"/>
      <c r="J538" s="77" t="s">
        <v>136</v>
      </c>
      <c r="K538" s="91" t="s">
        <v>140</v>
      </c>
    </row>
    <row r="539" spans="1:11" s="22" customFormat="1" ht="105.75" customHeight="1">
      <c r="A539" s="100">
        <v>11</v>
      </c>
      <c r="B539" s="74" t="s">
        <v>1339</v>
      </c>
      <c r="C539" s="100" t="s">
        <v>893</v>
      </c>
      <c r="D539" s="100" t="s">
        <v>137</v>
      </c>
      <c r="E539" s="100"/>
      <c r="F539" s="76">
        <v>27446.7206</v>
      </c>
      <c r="G539" s="76">
        <v>27446.7206</v>
      </c>
      <c r="H539" s="76"/>
      <c r="I539" s="76"/>
      <c r="J539" s="77" t="s">
        <v>136</v>
      </c>
      <c r="K539" s="91" t="s">
        <v>140</v>
      </c>
    </row>
    <row r="540" spans="1:11" s="22" customFormat="1" ht="112.5" customHeight="1">
      <c r="A540" s="100">
        <v>12</v>
      </c>
      <c r="B540" s="74" t="s">
        <v>1340</v>
      </c>
      <c r="C540" s="100" t="s">
        <v>893</v>
      </c>
      <c r="D540" s="100" t="s">
        <v>137</v>
      </c>
      <c r="E540" s="100"/>
      <c r="F540" s="76">
        <v>774.467206</v>
      </c>
      <c r="G540" s="76">
        <v>774.467206</v>
      </c>
      <c r="H540" s="76"/>
      <c r="I540" s="76"/>
      <c r="J540" s="77" t="s">
        <v>136</v>
      </c>
      <c r="K540" s="91" t="s">
        <v>140</v>
      </c>
    </row>
    <row r="541" spans="1:11" s="22" customFormat="1" ht="105" customHeight="1">
      <c r="A541" s="100">
        <v>13</v>
      </c>
      <c r="B541" s="74" t="s">
        <v>895</v>
      </c>
      <c r="C541" s="100" t="s">
        <v>896</v>
      </c>
      <c r="D541" s="100" t="s">
        <v>137</v>
      </c>
      <c r="E541" s="100"/>
      <c r="F541" s="76">
        <v>64391.27</v>
      </c>
      <c r="G541" s="76">
        <v>64391.27</v>
      </c>
      <c r="H541" s="76"/>
      <c r="I541" s="76"/>
      <c r="J541" s="77" t="s">
        <v>136</v>
      </c>
      <c r="K541" s="91" t="s">
        <v>140</v>
      </c>
    </row>
    <row r="542" spans="1:11" s="22" customFormat="1" ht="108.75" customHeight="1">
      <c r="A542" s="100">
        <v>14</v>
      </c>
      <c r="B542" s="74" t="s">
        <v>1341</v>
      </c>
      <c r="C542" s="100" t="s">
        <v>896</v>
      </c>
      <c r="D542" s="100" t="s">
        <v>137</v>
      </c>
      <c r="E542" s="100"/>
      <c r="F542" s="76">
        <v>1330</v>
      </c>
      <c r="G542" s="76">
        <v>1330</v>
      </c>
      <c r="H542" s="76"/>
      <c r="I542" s="76"/>
      <c r="J542" s="77" t="s">
        <v>136</v>
      </c>
      <c r="K542" s="91" t="s">
        <v>140</v>
      </c>
    </row>
    <row r="543" spans="1:11" s="22" customFormat="1" ht="18.75" customHeight="1">
      <c r="A543" s="213" t="s">
        <v>897</v>
      </c>
      <c r="B543" s="214"/>
      <c r="C543" s="214"/>
      <c r="D543" s="214"/>
      <c r="E543" s="108"/>
      <c r="F543" s="99">
        <f>F544</f>
        <v>1349</v>
      </c>
      <c r="G543" s="99">
        <f>G544</f>
        <v>1349</v>
      </c>
      <c r="H543" s="108"/>
      <c r="I543" s="108"/>
      <c r="J543" s="108"/>
      <c r="K543" s="109"/>
    </row>
    <row r="544" spans="1:11" s="22" customFormat="1" ht="70.5" customHeight="1">
      <c r="A544" s="100">
        <v>1</v>
      </c>
      <c r="B544" s="74" t="s">
        <v>898</v>
      </c>
      <c r="C544" s="100" t="s">
        <v>899</v>
      </c>
      <c r="D544" s="100" t="s">
        <v>134</v>
      </c>
      <c r="E544" s="100"/>
      <c r="F544" s="99">
        <v>1349</v>
      </c>
      <c r="G544" s="99">
        <v>1349</v>
      </c>
      <c r="H544" s="112"/>
      <c r="I544" s="111"/>
      <c r="J544" s="91" t="s">
        <v>133</v>
      </c>
      <c r="K544" s="91" t="s">
        <v>140</v>
      </c>
    </row>
    <row r="545" spans="1:11" s="22" customFormat="1" ht="22.5" customHeight="1">
      <c r="A545" s="213" t="s">
        <v>45</v>
      </c>
      <c r="B545" s="214"/>
      <c r="C545" s="214"/>
      <c r="D545" s="215"/>
      <c r="E545" s="74"/>
      <c r="F545" s="99">
        <f>G545</f>
        <v>40400</v>
      </c>
      <c r="G545" s="99">
        <f>G546+G547</f>
        <v>40400</v>
      </c>
      <c r="H545" s="99"/>
      <c r="I545" s="99"/>
      <c r="J545" s="77"/>
      <c r="K545" s="91"/>
    </row>
    <row r="546" spans="1:11" s="22" customFormat="1" ht="87.75" customHeight="1">
      <c r="A546" s="100">
        <v>1</v>
      </c>
      <c r="B546" s="74" t="s">
        <v>900</v>
      </c>
      <c r="C546" s="100" t="s">
        <v>150</v>
      </c>
      <c r="D546" s="100" t="s">
        <v>134</v>
      </c>
      <c r="E546" s="74"/>
      <c r="F546" s="99">
        <v>40000</v>
      </c>
      <c r="G546" s="99">
        <v>40000</v>
      </c>
      <c r="H546" s="99"/>
      <c r="I546" s="99"/>
      <c r="J546" s="77" t="s">
        <v>136</v>
      </c>
      <c r="K546" s="91" t="s">
        <v>140</v>
      </c>
    </row>
    <row r="547" spans="1:11" s="22" customFormat="1" ht="108.75" customHeight="1">
      <c r="A547" s="100">
        <v>2</v>
      </c>
      <c r="B547" s="74" t="s">
        <v>901</v>
      </c>
      <c r="C547" s="100" t="s">
        <v>150</v>
      </c>
      <c r="D547" s="100" t="s">
        <v>134</v>
      </c>
      <c r="E547" s="74"/>
      <c r="F547" s="99">
        <f>F546*0.01</f>
        <v>400</v>
      </c>
      <c r="G547" s="99">
        <f>G546*0.01</f>
        <v>400</v>
      </c>
      <c r="H547" s="99"/>
      <c r="I547" s="99"/>
      <c r="J547" s="77" t="s">
        <v>136</v>
      </c>
      <c r="K547" s="91" t="s">
        <v>140</v>
      </c>
    </row>
    <row r="548" spans="1:11" s="22" customFormat="1" ht="17.25" customHeight="1">
      <c r="A548" s="213" t="s">
        <v>17</v>
      </c>
      <c r="B548" s="214"/>
      <c r="C548" s="214"/>
      <c r="D548" s="215"/>
      <c r="E548" s="74"/>
      <c r="F548" s="99">
        <f>F549+F550</f>
        <v>29388.85</v>
      </c>
      <c r="G548" s="99">
        <f>G549+G550</f>
        <v>29388.85</v>
      </c>
      <c r="H548" s="99"/>
      <c r="I548" s="99"/>
      <c r="J548" s="77"/>
      <c r="K548" s="91"/>
    </row>
    <row r="549" spans="1:11" s="22" customFormat="1" ht="87" customHeight="1">
      <c r="A549" s="117">
        <v>1</v>
      </c>
      <c r="B549" s="74" t="s">
        <v>1419</v>
      </c>
      <c r="C549" s="100" t="s">
        <v>920</v>
      </c>
      <c r="D549" s="100" t="s">
        <v>134</v>
      </c>
      <c r="E549" s="74"/>
      <c r="F549" s="118">
        <v>29277.26</v>
      </c>
      <c r="G549" s="118">
        <v>29277.26</v>
      </c>
      <c r="H549" s="100"/>
      <c r="I549" s="99"/>
      <c r="J549" s="91" t="s">
        <v>133</v>
      </c>
      <c r="K549" s="91" t="s">
        <v>140</v>
      </c>
    </row>
    <row r="550" spans="1:11" s="22" customFormat="1" ht="108.75" customHeight="1">
      <c r="A550" s="117">
        <v>2</v>
      </c>
      <c r="B550" s="74" t="s">
        <v>1420</v>
      </c>
      <c r="C550" s="100" t="s">
        <v>920</v>
      </c>
      <c r="D550" s="100" t="s">
        <v>134</v>
      </c>
      <c r="E550" s="74"/>
      <c r="F550" s="118">
        <v>111.59</v>
      </c>
      <c r="G550" s="118">
        <v>111.59</v>
      </c>
      <c r="H550" s="100"/>
      <c r="I550" s="99"/>
      <c r="J550" s="91" t="s">
        <v>133</v>
      </c>
      <c r="K550" s="91" t="s">
        <v>140</v>
      </c>
    </row>
    <row r="551" spans="1:11" s="22" customFormat="1" ht="18" customHeight="1">
      <c r="A551" s="213" t="s">
        <v>18</v>
      </c>
      <c r="B551" s="214"/>
      <c r="C551" s="214"/>
      <c r="D551" s="215"/>
      <c r="E551" s="113"/>
      <c r="F551" s="107">
        <f>G551</f>
        <v>50500</v>
      </c>
      <c r="G551" s="107">
        <f>G552+G553</f>
        <v>50500</v>
      </c>
      <c r="H551" s="76"/>
      <c r="I551" s="76"/>
      <c r="J551" s="77"/>
      <c r="K551" s="77"/>
    </row>
    <row r="552" spans="1:11" s="22" customFormat="1" ht="83.25" customHeight="1">
      <c r="A552" s="100">
        <v>1</v>
      </c>
      <c r="B552" s="74" t="s">
        <v>902</v>
      </c>
      <c r="C552" s="100" t="s">
        <v>915</v>
      </c>
      <c r="D552" s="100" t="s">
        <v>134</v>
      </c>
      <c r="E552" s="100"/>
      <c r="F552" s="118">
        <v>50000</v>
      </c>
      <c r="G552" s="118">
        <v>50000</v>
      </c>
      <c r="H552" s="100"/>
      <c r="I552" s="100"/>
      <c r="J552" s="77" t="s">
        <v>136</v>
      </c>
      <c r="K552" s="91" t="s">
        <v>140</v>
      </c>
    </row>
    <row r="553" spans="1:11" s="22" customFormat="1" ht="86.25" customHeight="1">
      <c r="A553" s="100">
        <v>2</v>
      </c>
      <c r="B553" s="74" t="s">
        <v>903</v>
      </c>
      <c r="C553" s="100" t="s">
        <v>915</v>
      </c>
      <c r="D553" s="100" t="s">
        <v>134</v>
      </c>
      <c r="E553" s="100"/>
      <c r="F553" s="118">
        <f>F552*0.01</f>
        <v>500</v>
      </c>
      <c r="G553" s="118">
        <f>G552*0.01</f>
        <v>500</v>
      </c>
      <c r="H553" s="100"/>
      <c r="I553" s="100"/>
      <c r="J553" s="77" t="s">
        <v>136</v>
      </c>
      <c r="K553" s="91" t="s">
        <v>140</v>
      </c>
    </row>
    <row r="554" spans="1:11" s="22" customFormat="1" ht="15" customHeight="1">
      <c r="A554" s="213" t="s">
        <v>904</v>
      </c>
      <c r="B554" s="214"/>
      <c r="C554" s="214"/>
      <c r="D554" s="215"/>
      <c r="E554" s="118"/>
      <c r="F554" s="118">
        <f>G554</f>
        <v>4900</v>
      </c>
      <c r="G554" s="118">
        <f>G555</f>
        <v>4900</v>
      </c>
      <c r="H554" s="76"/>
      <c r="I554" s="76"/>
      <c r="J554" s="77"/>
      <c r="K554" s="77"/>
    </row>
    <row r="555" spans="1:11" s="22" customFormat="1" ht="99" customHeight="1">
      <c r="A555" s="100">
        <v>1</v>
      </c>
      <c r="B555" s="100" t="s">
        <v>905</v>
      </c>
      <c r="C555" s="100" t="s">
        <v>916</v>
      </c>
      <c r="D555" s="100" t="s">
        <v>134</v>
      </c>
      <c r="E555" s="118"/>
      <c r="F555" s="118">
        <v>4900</v>
      </c>
      <c r="G555" s="118">
        <v>4900</v>
      </c>
      <c r="H555" s="99"/>
      <c r="I555" s="99"/>
      <c r="J555" s="77" t="s">
        <v>136</v>
      </c>
      <c r="K555" s="91" t="s">
        <v>140</v>
      </c>
    </row>
    <row r="556" spans="1:11" s="22" customFormat="1" ht="18.75" customHeight="1">
      <c r="A556" s="213" t="s">
        <v>117</v>
      </c>
      <c r="B556" s="214"/>
      <c r="C556" s="214"/>
      <c r="D556" s="215"/>
      <c r="E556" s="118"/>
      <c r="F556" s="118">
        <f>F574+F575+F576+F577+F557+F558+F559+F560+F561+F562+F563+F564+F565+F566+F567+F568+F569+F570+F571+F572+F573</f>
        <v>56407.65613</v>
      </c>
      <c r="G556" s="118">
        <f>G574+G575+G576+G577+G557+G558+G559+G560+G561+G562+G563+G564+G565+G566+G567+G568+G569+G570+G571+G572+G573</f>
        <v>56407.663530000005</v>
      </c>
      <c r="H556" s="99"/>
      <c r="I556" s="99"/>
      <c r="J556" s="77"/>
      <c r="K556" s="91"/>
    </row>
    <row r="557" spans="1:11" s="22" customFormat="1" ht="90.75" customHeight="1">
      <c r="A557" s="100">
        <v>1</v>
      </c>
      <c r="B557" s="74" t="s">
        <v>906</v>
      </c>
      <c r="C557" s="100" t="s">
        <v>918</v>
      </c>
      <c r="D557" s="100" t="s">
        <v>137</v>
      </c>
      <c r="E557" s="118"/>
      <c r="F557" s="118">
        <f>1073147.6/1000</f>
        <v>1073.1476</v>
      </c>
      <c r="G557" s="118">
        <f>1073147.6/1000</f>
        <v>1073.1476</v>
      </c>
      <c r="H557" s="76"/>
      <c r="I557" s="119"/>
      <c r="J557" s="91" t="s">
        <v>133</v>
      </c>
      <c r="K557" s="91" t="s">
        <v>140</v>
      </c>
    </row>
    <row r="558" spans="1:11" s="22" customFormat="1" ht="111.75" customHeight="1">
      <c r="A558" s="100">
        <v>2</v>
      </c>
      <c r="B558" s="74" t="s">
        <v>1346</v>
      </c>
      <c r="C558" s="100" t="s">
        <v>918</v>
      </c>
      <c r="D558" s="100" t="s">
        <v>137</v>
      </c>
      <c r="E558" s="118"/>
      <c r="F558" s="118">
        <v>5.184</v>
      </c>
      <c r="G558" s="118">
        <v>5.184</v>
      </c>
      <c r="H558" s="99"/>
      <c r="I558" s="118"/>
      <c r="J558" s="91" t="s">
        <v>133</v>
      </c>
      <c r="K558" s="91" t="s">
        <v>140</v>
      </c>
    </row>
    <row r="559" spans="1:11" s="22" customFormat="1" ht="103.5" customHeight="1">
      <c r="A559" s="100">
        <v>3</v>
      </c>
      <c r="B559" s="74" t="s">
        <v>907</v>
      </c>
      <c r="C559" s="100" t="s">
        <v>918</v>
      </c>
      <c r="D559" s="100" t="s">
        <v>137</v>
      </c>
      <c r="E559" s="118"/>
      <c r="F559" s="118">
        <v>3218.7172</v>
      </c>
      <c r="G559" s="118">
        <v>3218.7172</v>
      </c>
      <c r="H559" s="99"/>
      <c r="I559" s="118"/>
      <c r="J559" s="91" t="s">
        <v>133</v>
      </c>
      <c r="K559" s="91" t="s">
        <v>140</v>
      </c>
    </row>
    <row r="560" spans="1:11" s="22" customFormat="1" ht="113.25" customHeight="1">
      <c r="A560" s="100">
        <v>4</v>
      </c>
      <c r="B560" s="74" t="s">
        <v>1351</v>
      </c>
      <c r="C560" s="100" t="s">
        <v>918</v>
      </c>
      <c r="D560" s="100" t="s">
        <v>137</v>
      </c>
      <c r="E560" s="118"/>
      <c r="F560" s="118">
        <v>16.163</v>
      </c>
      <c r="G560" s="118">
        <v>16.163</v>
      </c>
      <c r="H560" s="99"/>
      <c r="I560" s="118"/>
      <c r="J560" s="91" t="s">
        <v>133</v>
      </c>
      <c r="K560" s="91" t="s">
        <v>140</v>
      </c>
    </row>
    <row r="561" spans="1:11" s="22" customFormat="1" ht="89.25" customHeight="1">
      <c r="A561" s="100">
        <v>5</v>
      </c>
      <c r="B561" s="74" t="s">
        <v>908</v>
      </c>
      <c r="C561" s="100" t="s">
        <v>918</v>
      </c>
      <c r="D561" s="100" t="s">
        <v>137</v>
      </c>
      <c r="E561" s="118"/>
      <c r="F561" s="118">
        <v>99.773</v>
      </c>
      <c r="G561" s="118">
        <v>99.773</v>
      </c>
      <c r="H561" s="99"/>
      <c r="I561" s="99"/>
      <c r="J561" s="77" t="s">
        <v>136</v>
      </c>
      <c r="K561" s="91" t="s">
        <v>140</v>
      </c>
    </row>
    <row r="562" spans="1:11" s="22" customFormat="1" ht="69" customHeight="1">
      <c r="A562" s="100">
        <v>6</v>
      </c>
      <c r="B562" s="74" t="s">
        <v>1347</v>
      </c>
      <c r="C562" s="100" t="s">
        <v>918</v>
      </c>
      <c r="D562" s="100" t="s">
        <v>137</v>
      </c>
      <c r="E562" s="118"/>
      <c r="F562" s="118">
        <v>17544.41</v>
      </c>
      <c r="G562" s="118">
        <v>17544.41</v>
      </c>
      <c r="H562" s="99"/>
      <c r="I562" s="99"/>
      <c r="J562" s="77" t="s">
        <v>136</v>
      </c>
      <c r="K562" s="91" t="s">
        <v>140</v>
      </c>
    </row>
    <row r="563" spans="1:11" s="22" customFormat="1" ht="103.5" customHeight="1">
      <c r="A563" s="100">
        <v>7</v>
      </c>
      <c r="B563" s="74" t="s">
        <v>1348</v>
      </c>
      <c r="C563" s="100" t="s">
        <v>918</v>
      </c>
      <c r="D563" s="100" t="s">
        <v>137</v>
      </c>
      <c r="E563" s="118"/>
      <c r="F563" s="118">
        <v>225.4441</v>
      </c>
      <c r="G563" s="118">
        <v>225.4441</v>
      </c>
      <c r="H563" s="99"/>
      <c r="I563" s="99"/>
      <c r="J563" s="77" t="s">
        <v>136</v>
      </c>
      <c r="K563" s="91" t="s">
        <v>140</v>
      </c>
    </row>
    <row r="564" spans="1:11" s="22" customFormat="1" ht="81.75" customHeight="1">
      <c r="A564" s="100">
        <v>8</v>
      </c>
      <c r="B564" s="74" t="s">
        <v>909</v>
      </c>
      <c r="C564" s="100" t="s">
        <v>918</v>
      </c>
      <c r="D564" s="100" t="s">
        <v>137</v>
      </c>
      <c r="E564" s="118"/>
      <c r="F564" s="118">
        <v>99.598</v>
      </c>
      <c r="G564" s="118">
        <v>99.598</v>
      </c>
      <c r="H564" s="99"/>
      <c r="I564" s="99"/>
      <c r="J564" s="77" t="s">
        <v>136</v>
      </c>
      <c r="K564" s="91" t="s">
        <v>140</v>
      </c>
    </row>
    <row r="565" spans="1:11" s="22" customFormat="1" ht="67.5" customHeight="1">
      <c r="A565" s="100">
        <v>9</v>
      </c>
      <c r="B565" s="74" t="s">
        <v>1349</v>
      </c>
      <c r="C565" s="100" t="s">
        <v>918</v>
      </c>
      <c r="D565" s="100" t="s">
        <v>137</v>
      </c>
      <c r="E565" s="118"/>
      <c r="F565" s="118">
        <v>3225.011</v>
      </c>
      <c r="G565" s="118">
        <v>3225.011</v>
      </c>
      <c r="H565" s="99"/>
      <c r="I565" s="99"/>
      <c r="J565" s="77" t="s">
        <v>136</v>
      </c>
      <c r="K565" s="91" t="s">
        <v>140</v>
      </c>
    </row>
    <row r="566" spans="1:11" s="22" customFormat="1" ht="95.25" customHeight="1">
      <c r="A566" s="100">
        <v>10</v>
      </c>
      <c r="B566" s="74" t="s">
        <v>1350</v>
      </c>
      <c r="C566" s="100" t="s">
        <v>918</v>
      </c>
      <c r="D566" s="100" t="s">
        <v>137</v>
      </c>
      <c r="E566" s="118"/>
      <c r="F566" s="118">
        <v>52.25011000000001</v>
      </c>
      <c r="G566" s="118">
        <v>52.25011000000001</v>
      </c>
      <c r="H566" s="99"/>
      <c r="I566" s="99"/>
      <c r="J566" s="77" t="s">
        <v>136</v>
      </c>
      <c r="K566" s="91" t="s">
        <v>140</v>
      </c>
    </row>
    <row r="567" spans="1:11" s="22" customFormat="1" ht="136.5" customHeight="1">
      <c r="A567" s="100">
        <v>11</v>
      </c>
      <c r="B567" s="74" t="s">
        <v>910</v>
      </c>
      <c r="C567" s="100" t="s">
        <v>918</v>
      </c>
      <c r="D567" s="100" t="s">
        <v>137</v>
      </c>
      <c r="E567" s="118"/>
      <c r="F567" s="118">
        <v>99.774</v>
      </c>
      <c r="G567" s="118">
        <v>99.774</v>
      </c>
      <c r="H567" s="99"/>
      <c r="I567" s="99"/>
      <c r="J567" s="77" t="s">
        <v>136</v>
      </c>
      <c r="K567" s="91" t="s">
        <v>140</v>
      </c>
    </row>
    <row r="568" spans="1:11" s="22" customFormat="1" ht="131.25" customHeight="1">
      <c r="A568" s="100">
        <v>12</v>
      </c>
      <c r="B568" s="74" t="s">
        <v>1352</v>
      </c>
      <c r="C568" s="100" t="s">
        <v>918</v>
      </c>
      <c r="D568" s="100" t="s">
        <v>137</v>
      </c>
      <c r="E568" s="118"/>
      <c r="F568" s="118">
        <v>6457.497</v>
      </c>
      <c r="G568" s="118">
        <v>6457.497</v>
      </c>
      <c r="H568" s="99"/>
      <c r="I568" s="99"/>
      <c r="J568" s="77" t="s">
        <v>136</v>
      </c>
      <c r="K568" s="91" t="s">
        <v>140</v>
      </c>
    </row>
    <row r="569" spans="1:11" s="22" customFormat="1" ht="156" customHeight="1">
      <c r="A569" s="100">
        <v>13</v>
      </c>
      <c r="B569" s="74" t="s">
        <v>1353</v>
      </c>
      <c r="C569" s="100" t="s">
        <v>918</v>
      </c>
      <c r="D569" s="100" t="s">
        <v>137</v>
      </c>
      <c r="E569" s="118"/>
      <c r="F569" s="118">
        <v>234.57</v>
      </c>
      <c r="G569" s="118">
        <v>234.57497</v>
      </c>
      <c r="H569" s="99"/>
      <c r="I569" s="99"/>
      <c r="J569" s="77" t="s">
        <v>136</v>
      </c>
      <c r="K569" s="91" t="s">
        <v>140</v>
      </c>
    </row>
    <row r="570" spans="1:11" s="22" customFormat="1" ht="122.25" customHeight="1">
      <c r="A570" s="100">
        <v>14</v>
      </c>
      <c r="B570" s="74" t="s">
        <v>911</v>
      </c>
      <c r="C570" s="100" t="s">
        <v>918</v>
      </c>
      <c r="D570" s="100" t="s">
        <v>137</v>
      </c>
      <c r="E570" s="118"/>
      <c r="F570" s="118">
        <v>1850</v>
      </c>
      <c r="G570" s="118">
        <v>1850</v>
      </c>
      <c r="H570" s="99"/>
      <c r="I570" s="99"/>
      <c r="J570" s="77" t="s">
        <v>136</v>
      </c>
      <c r="K570" s="91" t="s">
        <v>140</v>
      </c>
    </row>
    <row r="571" spans="1:11" s="22" customFormat="1" ht="100.5" customHeight="1">
      <c r="A571" s="100">
        <v>15</v>
      </c>
      <c r="B571" s="74" t="s">
        <v>912</v>
      </c>
      <c r="C571" s="100" t="s">
        <v>919</v>
      </c>
      <c r="D571" s="100" t="s">
        <v>137</v>
      </c>
      <c r="E571" s="118"/>
      <c r="F571" s="118">
        <v>7230.84</v>
      </c>
      <c r="G571" s="118">
        <v>7230.84</v>
      </c>
      <c r="H571" s="99"/>
      <c r="I571" s="99"/>
      <c r="J571" s="77" t="s">
        <v>136</v>
      </c>
      <c r="K571" s="91" t="s">
        <v>140</v>
      </c>
    </row>
    <row r="572" spans="1:11" s="22" customFormat="1" ht="110.25" customHeight="1">
      <c r="A572" s="100">
        <v>16</v>
      </c>
      <c r="B572" s="74" t="s">
        <v>913</v>
      </c>
      <c r="C572" s="100" t="s">
        <v>919</v>
      </c>
      <c r="D572" s="100" t="s">
        <v>137</v>
      </c>
      <c r="E572" s="118"/>
      <c r="F572" s="118">
        <v>8300</v>
      </c>
      <c r="G572" s="118">
        <v>8300</v>
      </c>
      <c r="H572" s="99"/>
      <c r="I572" s="99"/>
      <c r="J572" s="77" t="s">
        <v>136</v>
      </c>
      <c r="K572" s="91" t="s">
        <v>140</v>
      </c>
    </row>
    <row r="573" spans="1:11" s="22" customFormat="1" ht="100.5" customHeight="1">
      <c r="A573" s="100">
        <v>17</v>
      </c>
      <c r="B573" s="74" t="s">
        <v>914</v>
      </c>
      <c r="C573" s="100" t="s">
        <v>918</v>
      </c>
      <c r="D573" s="100" t="s">
        <v>137</v>
      </c>
      <c r="E573" s="74"/>
      <c r="F573" s="118">
        <v>1616.3</v>
      </c>
      <c r="G573" s="118">
        <v>1616.3</v>
      </c>
      <c r="H573" s="99"/>
      <c r="I573" s="99"/>
      <c r="J573" s="77" t="s">
        <v>136</v>
      </c>
      <c r="K573" s="91" t="s">
        <v>140</v>
      </c>
    </row>
    <row r="574" spans="1:11" s="22" customFormat="1" ht="111.75" customHeight="1">
      <c r="A574" s="100">
        <v>18</v>
      </c>
      <c r="B574" s="74" t="s">
        <v>1342</v>
      </c>
      <c r="C574" s="100" t="s">
        <v>917</v>
      </c>
      <c r="D574" s="100" t="s">
        <v>137</v>
      </c>
      <c r="E574" s="118"/>
      <c r="F574" s="118">
        <f>727450/1000</f>
        <v>727.45</v>
      </c>
      <c r="G574" s="118">
        <v>727.45</v>
      </c>
      <c r="H574" s="99"/>
      <c r="I574" s="118"/>
      <c r="J574" s="91" t="s">
        <v>133</v>
      </c>
      <c r="K574" s="91" t="s">
        <v>140</v>
      </c>
    </row>
    <row r="575" spans="1:11" s="22" customFormat="1" ht="126.75" customHeight="1">
      <c r="A575" s="100">
        <v>19</v>
      </c>
      <c r="B575" s="74" t="s">
        <v>1343</v>
      </c>
      <c r="C575" s="100" t="s">
        <v>917</v>
      </c>
      <c r="D575" s="100" t="s">
        <v>137</v>
      </c>
      <c r="E575" s="118"/>
      <c r="F575" s="118">
        <f>3574.39999999999/1000</f>
        <v>3.57439999999999</v>
      </c>
      <c r="G575" s="118">
        <v>3.5744000000000002</v>
      </c>
      <c r="H575" s="76"/>
      <c r="I575" s="119"/>
      <c r="J575" s="91" t="s">
        <v>133</v>
      </c>
      <c r="K575" s="91" t="s">
        <v>140</v>
      </c>
    </row>
    <row r="576" spans="1:11" s="22" customFormat="1" ht="102" customHeight="1">
      <c r="A576" s="100">
        <v>20</v>
      </c>
      <c r="B576" s="74" t="s">
        <v>1344</v>
      </c>
      <c r="C576" s="100" t="s">
        <v>917</v>
      </c>
      <c r="D576" s="100" t="s">
        <v>137</v>
      </c>
      <c r="E576" s="118"/>
      <c r="F576" s="118">
        <f>4279595.15/1000</f>
        <v>4279.59515</v>
      </c>
      <c r="G576" s="118">
        <v>4279.59515</v>
      </c>
      <c r="H576" s="99"/>
      <c r="I576" s="118"/>
      <c r="J576" s="91" t="s">
        <v>133</v>
      </c>
      <c r="K576" s="91" t="s">
        <v>140</v>
      </c>
    </row>
    <row r="577" spans="1:11" s="22" customFormat="1" ht="126" customHeight="1">
      <c r="A577" s="100">
        <v>21</v>
      </c>
      <c r="B577" s="74" t="s">
        <v>1345</v>
      </c>
      <c r="C577" s="100" t="s">
        <v>917</v>
      </c>
      <c r="D577" s="100" t="s">
        <v>137</v>
      </c>
      <c r="E577" s="118"/>
      <c r="F577" s="118">
        <f>48357.57/1000</f>
        <v>48.35757</v>
      </c>
      <c r="G577" s="118">
        <v>48.36</v>
      </c>
      <c r="H577" s="99"/>
      <c r="I577" s="118"/>
      <c r="J577" s="91" t="s">
        <v>133</v>
      </c>
      <c r="K577" s="91" t="s">
        <v>140</v>
      </c>
    </row>
    <row r="578" spans="1:11" s="22" customFormat="1" ht="18" customHeight="1">
      <c r="A578" s="213" t="s">
        <v>33</v>
      </c>
      <c r="B578" s="214"/>
      <c r="C578" s="214"/>
      <c r="D578" s="215"/>
      <c r="E578" s="74"/>
      <c r="F578" s="99">
        <f>G578</f>
        <v>564493.65300348</v>
      </c>
      <c r="G578" s="99">
        <f>G579+G580+G581+G582+G584+G583+G585+G586+G587+G588+G589+G590+G591+G592+G593+G594+G595+G596+G597+G598</f>
        <v>564493.65300348</v>
      </c>
      <c r="H578" s="99"/>
      <c r="I578" s="99"/>
      <c r="J578" s="106"/>
      <c r="K578" s="91"/>
    </row>
    <row r="579" spans="1:11" s="22" customFormat="1" ht="123" customHeight="1">
      <c r="A579" s="100">
        <v>1</v>
      </c>
      <c r="B579" s="100" t="s">
        <v>1421</v>
      </c>
      <c r="C579" s="100" t="s">
        <v>921</v>
      </c>
      <c r="D579" s="100" t="s">
        <v>134</v>
      </c>
      <c r="E579" s="74"/>
      <c r="F579" s="118">
        <v>210000</v>
      </c>
      <c r="G579" s="118">
        <v>210000</v>
      </c>
      <c r="H579" s="99"/>
      <c r="I579" s="99"/>
      <c r="J579" s="91" t="s">
        <v>133</v>
      </c>
      <c r="K579" s="91" t="s">
        <v>140</v>
      </c>
    </row>
    <row r="580" spans="1:11" s="22" customFormat="1" ht="138.75" customHeight="1">
      <c r="A580" s="100">
        <v>2</v>
      </c>
      <c r="B580" s="100" t="s">
        <v>922</v>
      </c>
      <c r="C580" s="100" t="s">
        <v>921</v>
      </c>
      <c r="D580" s="100" t="s">
        <v>134</v>
      </c>
      <c r="E580" s="74"/>
      <c r="F580" s="118">
        <v>6652.81486</v>
      </c>
      <c r="G580" s="118">
        <v>6652.81486</v>
      </c>
      <c r="H580" s="99"/>
      <c r="I580" s="99"/>
      <c r="J580" s="91" t="s">
        <v>133</v>
      </c>
      <c r="K580" s="91" t="s">
        <v>140</v>
      </c>
    </row>
    <row r="581" spans="1:11" s="22" customFormat="1" ht="166.5" customHeight="1">
      <c r="A581" s="100">
        <v>3</v>
      </c>
      <c r="B581" s="100" t="s">
        <v>923</v>
      </c>
      <c r="C581" s="100" t="s">
        <v>921</v>
      </c>
      <c r="D581" s="100" t="s">
        <v>134</v>
      </c>
      <c r="E581" s="74"/>
      <c r="F581" s="118">
        <v>111560.3</v>
      </c>
      <c r="G581" s="118">
        <v>111560.3</v>
      </c>
      <c r="H581" s="99"/>
      <c r="I581" s="99"/>
      <c r="J581" s="91" t="s">
        <v>133</v>
      </c>
      <c r="K581" s="91" t="s">
        <v>140</v>
      </c>
    </row>
    <row r="582" spans="1:11" s="22" customFormat="1" ht="177.75" customHeight="1">
      <c r="A582" s="100">
        <v>4</v>
      </c>
      <c r="B582" s="100" t="s">
        <v>924</v>
      </c>
      <c r="C582" s="100" t="s">
        <v>921</v>
      </c>
      <c r="D582" s="100" t="s">
        <v>134</v>
      </c>
      <c r="E582" s="74"/>
      <c r="F582" s="118">
        <v>1039.85147</v>
      </c>
      <c r="G582" s="118">
        <v>1039.85147</v>
      </c>
      <c r="H582" s="99"/>
      <c r="I582" s="99"/>
      <c r="J582" s="91" t="s">
        <v>133</v>
      </c>
      <c r="K582" s="91" t="s">
        <v>140</v>
      </c>
    </row>
    <row r="583" spans="1:11" s="22" customFormat="1" ht="153" customHeight="1">
      <c r="A583" s="100">
        <v>5</v>
      </c>
      <c r="B583" s="100" t="s">
        <v>925</v>
      </c>
      <c r="C583" s="100" t="s">
        <v>921</v>
      </c>
      <c r="D583" s="100" t="s">
        <v>134</v>
      </c>
      <c r="E583" s="74"/>
      <c r="F583" s="118">
        <v>28932.8499</v>
      </c>
      <c r="G583" s="118">
        <v>28932.8499</v>
      </c>
      <c r="H583" s="99"/>
      <c r="I583" s="99"/>
      <c r="J583" s="91" t="s">
        <v>133</v>
      </c>
      <c r="K583" s="91" t="s">
        <v>140</v>
      </c>
    </row>
    <row r="584" spans="1:11" s="22" customFormat="1" ht="171.75" customHeight="1">
      <c r="A584" s="100">
        <v>6</v>
      </c>
      <c r="B584" s="100" t="s">
        <v>926</v>
      </c>
      <c r="C584" s="100" t="s">
        <v>921</v>
      </c>
      <c r="D584" s="100" t="s">
        <v>134</v>
      </c>
      <c r="E584" s="74"/>
      <c r="F584" s="118">
        <v>252.49</v>
      </c>
      <c r="G584" s="118">
        <v>252.49</v>
      </c>
      <c r="H584" s="99"/>
      <c r="I584" s="99"/>
      <c r="J584" s="91" t="s">
        <v>133</v>
      </c>
      <c r="K584" s="91" t="s">
        <v>140</v>
      </c>
    </row>
    <row r="585" spans="1:11" s="22" customFormat="1" ht="88.5" customHeight="1">
      <c r="A585" s="100">
        <v>7</v>
      </c>
      <c r="B585" s="156" t="s">
        <v>927</v>
      </c>
      <c r="C585" s="100" t="s">
        <v>921</v>
      </c>
      <c r="D585" s="100" t="s">
        <v>134</v>
      </c>
      <c r="E585" s="74"/>
      <c r="F585" s="118">
        <v>120000</v>
      </c>
      <c r="G585" s="118">
        <v>120000</v>
      </c>
      <c r="H585" s="99"/>
      <c r="I585" s="99"/>
      <c r="J585" s="91" t="s">
        <v>136</v>
      </c>
      <c r="K585" s="91" t="s">
        <v>140</v>
      </c>
    </row>
    <row r="586" spans="1:11" s="22" customFormat="1" ht="113.25" customHeight="1">
      <c r="A586" s="100">
        <v>8</v>
      </c>
      <c r="B586" s="100" t="s">
        <v>928</v>
      </c>
      <c r="C586" s="100" t="s">
        <v>921</v>
      </c>
      <c r="D586" s="100" t="s">
        <v>134</v>
      </c>
      <c r="E586" s="74"/>
      <c r="F586" s="118">
        <f>F585*0.01</f>
        <v>1200</v>
      </c>
      <c r="G586" s="118">
        <v>1200</v>
      </c>
      <c r="H586" s="99"/>
      <c r="I586" s="99"/>
      <c r="J586" s="91" t="s">
        <v>136</v>
      </c>
      <c r="K586" s="91" t="s">
        <v>140</v>
      </c>
    </row>
    <row r="587" spans="1:11" s="22" customFormat="1" ht="96.75" customHeight="1">
      <c r="A587" s="100">
        <v>9</v>
      </c>
      <c r="B587" s="100" t="s">
        <v>1422</v>
      </c>
      <c r="C587" s="100" t="s">
        <v>929</v>
      </c>
      <c r="D587" s="100" t="s">
        <v>134</v>
      </c>
      <c r="E587" s="74"/>
      <c r="F587" s="118">
        <v>3016.39</v>
      </c>
      <c r="G587" s="118">
        <v>3016.39</v>
      </c>
      <c r="H587" s="99"/>
      <c r="I587" s="99"/>
      <c r="J587" s="91" t="s">
        <v>133</v>
      </c>
      <c r="K587" s="91" t="s">
        <v>140</v>
      </c>
    </row>
    <row r="588" spans="1:11" s="22" customFormat="1" ht="69.75" customHeight="1">
      <c r="A588" s="100">
        <v>10</v>
      </c>
      <c r="B588" s="100" t="s">
        <v>1423</v>
      </c>
      <c r="C588" s="100" t="s">
        <v>930</v>
      </c>
      <c r="D588" s="100" t="s">
        <v>134</v>
      </c>
      <c r="E588" s="74"/>
      <c r="F588" s="118">
        <v>19269</v>
      </c>
      <c r="G588" s="118">
        <v>19269</v>
      </c>
      <c r="H588" s="99"/>
      <c r="I588" s="99"/>
      <c r="J588" s="91" t="s">
        <v>133</v>
      </c>
      <c r="K588" s="91" t="s">
        <v>140</v>
      </c>
    </row>
    <row r="589" spans="1:11" s="22" customFormat="1" ht="90.75" customHeight="1">
      <c r="A589" s="100">
        <v>11</v>
      </c>
      <c r="B589" s="100" t="s">
        <v>1424</v>
      </c>
      <c r="C589" s="100" t="s">
        <v>930</v>
      </c>
      <c r="D589" s="100" t="s">
        <v>134</v>
      </c>
      <c r="E589" s="74"/>
      <c r="F589" s="118">
        <v>208.59563</v>
      </c>
      <c r="G589" s="118">
        <v>208.59563</v>
      </c>
      <c r="H589" s="99"/>
      <c r="I589" s="99"/>
      <c r="J589" s="91" t="s">
        <v>133</v>
      </c>
      <c r="K589" s="91" t="s">
        <v>140</v>
      </c>
    </row>
    <row r="590" spans="1:11" s="22" customFormat="1" ht="93" customHeight="1">
      <c r="A590" s="100">
        <v>12</v>
      </c>
      <c r="B590" s="100" t="s">
        <v>1425</v>
      </c>
      <c r="C590" s="100" t="s">
        <v>931</v>
      </c>
      <c r="D590" s="100" t="s">
        <v>134</v>
      </c>
      <c r="E590" s="74"/>
      <c r="F590" s="118">
        <v>8391.6</v>
      </c>
      <c r="G590" s="118">
        <v>8391.518024</v>
      </c>
      <c r="H590" s="99"/>
      <c r="I590" s="99"/>
      <c r="J590" s="91" t="s">
        <v>133</v>
      </c>
      <c r="K590" s="91" t="s">
        <v>140</v>
      </c>
    </row>
    <row r="591" spans="1:11" s="22" customFormat="1" ht="75.75" customHeight="1">
      <c r="A591" s="100">
        <v>13</v>
      </c>
      <c r="B591" s="157" t="s">
        <v>932</v>
      </c>
      <c r="C591" s="100" t="s">
        <v>157</v>
      </c>
      <c r="D591" s="100" t="s">
        <v>134</v>
      </c>
      <c r="E591" s="74"/>
      <c r="F591" s="118">
        <v>5137.55</v>
      </c>
      <c r="G591" s="118">
        <v>5137.55</v>
      </c>
      <c r="H591" s="99"/>
      <c r="I591" s="99"/>
      <c r="J591" s="91" t="s">
        <v>133</v>
      </c>
      <c r="K591" s="91" t="s">
        <v>140</v>
      </c>
    </row>
    <row r="592" spans="1:11" s="22" customFormat="1" ht="96.75" customHeight="1">
      <c r="A592" s="100">
        <v>14</v>
      </c>
      <c r="B592" s="100" t="s">
        <v>933</v>
      </c>
      <c r="C592" s="100" t="s">
        <v>157</v>
      </c>
      <c r="D592" s="100" t="s">
        <v>134</v>
      </c>
      <c r="E592" s="74"/>
      <c r="F592" s="118">
        <v>182.54869948</v>
      </c>
      <c r="G592" s="118">
        <v>182.54869948</v>
      </c>
      <c r="H592" s="99"/>
      <c r="I592" s="99"/>
      <c r="J592" s="91" t="s">
        <v>133</v>
      </c>
      <c r="K592" s="91" t="s">
        <v>140</v>
      </c>
    </row>
    <row r="593" spans="1:11" s="22" customFormat="1" ht="86.25" customHeight="1">
      <c r="A593" s="100">
        <v>15</v>
      </c>
      <c r="B593" s="100" t="s">
        <v>932</v>
      </c>
      <c r="C593" s="100" t="s">
        <v>931</v>
      </c>
      <c r="D593" s="100" t="s">
        <v>134</v>
      </c>
      <c r="E593" s="74"/>
      <c r="F593" s="118">
        <v>2824.55</v>
      </c>
      <c r="G593" s="118">
        <v>2824.55</v>
      </c>
      <c r="H593" s="99"/>
      <c r="I593" s="99"/>
      <c r="J593" s="91" t="s">
        <v>133</v>
      </c>
      <c r="K593" s="91" t="s">
        <v>140</v>
      </c>
    </row>
    <row r="594" spans="1:11" s="22" customFormat="1" ht="96" customHeight="1">
      <c r="A594" s="100">
        <v>16</v>
      </c>
      <c r="B594" s="100" t="s">
        <v>933</v>
      </c>
      <c r="C594" s="100" t="s">
        <v>931</v>
      </c>
      <c r="D594" s="100" t="s">
        <v>134</v>
      </c>
      <c r="E594" s="74"/>
      <c r="F594" s="118">
        <v>26.83128</v>
      </c>
      <c r="G594" s="118">
        <v>26.83128</v>
      </c>
      <c r="H594" s="99"/>
      <c r="I594" s="99"/>
      <c r="J594" s="91" t="s">
        <v>133</v>
      </c>
      <c r="K594" s="91" t="s">
        <v>140</v>
      </c>
    </row>
    <row r="595" spans="1:11" s="22" customFormat="1" ht="116.25" customHeight="1">
      <c r="A595" s="100">
        <v>17</v>
      </c>
      <c r="B595" s="100" t="s">
        <v>934</v>
      </c>
      <c r="C595" s="100" t="s">
        <v>157</v>
      </c>
      <c r="D595" s="100" t="s">
        <v>134</v>
      </c>
      <c r="E595" s="74"/>
      <c r="F595" s="118">
        <v>7044.914</v>
      </c>
      <c r="G595" s="118">
        <v>7044.914</v>
      </c>
      <c r="H595" s="99"/>
      <c r="I595" s="99"/>
      <c r="J595" s="77" t="s">
        <v>136</v>
      </c>
      <c r="K595" s="91" t="s">
        <v>140</v>
      </c>
    </row>
    <row r="596" spans="1:11" s="22" customFormat="1" ht="141" customHeight="1">
      <c r="A596" s="100">
        <v>18</v>
      </c>
      <c r="B596" s="100" t="s">
        <v>935</v>
      </c>
      <c r="C596" s="100" t="s">
        <v>157</v>
      </c>
      <c r="D596" s="100" t="s">
        <v>134</v>
      </c>
      <c r="E596" s="74"/>
      <c r="F596" s="118">
        <f>F595*0.01</f>
        <v>70.44914</v>
      </c>
      <c r="G596" s="118">
        <v>70.44914</v>
      </c>
      <c r="H596" s="99"/>
      <c r="I596" s="99"/>
      <c r="J596" s="77" t="s">
        <v>136</v>
      </c>
      <c r="K596" s="91" t="s">
        <v>140</v>
      </c>
    </row>
    <row r="597" spans="1:11" s="22" customFormat="1" ht="88.5" customHeight="1">
      <c r="A597" s="100">
        <v>19</v>
      </c>
      <c r="B597" s="100" t="s">
        <v>936</v>
      </c>
      <c r="C597" s="100" t="s">
        <v>937</v>
      </c>
      <c r="D597" s="100" t="s">
        <v>134</v>
      </c>
      <c r="E597" s="74"/>
      <c r="F597" s="118">
        <v>38300</v>
      </c>
      <c r="G597" s="118">
        <v>38300</v>
      </c>
      <c r="H597" s="99"/>
      <c r="I597" s="99"/>
      <c r="J597" s="77" t="s">
        <v>136</v>
      </c>
      <c r="K597" s="91" t="s">
        <v>140</v>
      </c>
    </row>
    <row r="598" spans="1:11" s="22" customFormat="1" ht="117" customHeight="1">
      <c r="A598" s="100">
        <v>20</v>
      </c>
      <c r="B598" s="157" t="s">
        <v>938</v>
      </c>
      <c r="C598" s="100" t="s">
        <v>937</v>
      </c>
      <c r="D598" s="100" t="s">
        <v>134</v>
      </c>
      <c r="E598" s="74"/>
      <c r="F598" s="118">
        <f>F597*0.01</f>
        <v>383</v>
      </c>
      <c r="G598" s="118">
        <v>383</v>
      </c>
      <c r="H598" s="99"/>
      <c r="I598" s="99"/>
      <c r="J598" s="77" t="s">
        <v>136</v>
      </c>
      <c r="K598" s="91" t="s">
        <v>140</v>
      </c>
    </row>
    <row r="599" spans="1:11" s="22" customFormat="1" ht="17.25" customHeight="1">
      <c r="A599" s="213" t="s">
        <v>1078</v>
      </c>
      <c r="B599" s="214"/>
      <c r="C599" s="214"/>
      <c r="D599" s="215"/>
      <c r="E599" s="74"/>
      <c r="F599" s="99">
        <f>G599</f>
        <v>1305.214</v>
      </c>
      <c r="G599" s="99">
        <f>G601+G600</f>
        <v>1305.214</v>
      </c>
      <c r="H599" s="99"/>
      <c r="I599" s="99"/>
      <c r="J599" s="106"/>
      <c r="K599" s="91"/>
    </row>
    <row r="600" spans="1:11" s="22" customFormat="1" ht="88.5" customHeight="1">
      <c r="A600" s="100">
        <v>1</v>
      </c>
      <c r="B600" s="74" t="s">
        <v>939</v>
      </c>
      <c r="C600" s="100" t="s">
        <v>158</v>
      </c>
      <c r="D600" s="100" t="s">
        <v>134</v>
      </c>
      <c r="E600" s="100"/>
      <c r="F600" s="118">
        <v>1300</v>
      </c>
      <c r="G600" s="118">
        <v>1300</v>
      </c>
      <c r="H600" s="99"/>
      <c r="I600" s="118"/>
      <c r="J600" s="91" t="s">
        <v>133</v>
      </c>
      <c r="K600" s="91" t="s">
        <v>140</v>
      </c>
    </row>
    <row r="601" spans="1:11" s="22" customFormat="1" ht="111.75" customHeight="1">
      <c r="A601" s="100">
        <v>2</v>
      </c>
      <c r="B601" s="74" t="s">
        <v>940</v>
      </c>
      <c r="C601" s="100" t="s">
        <v>158</v>
      </c>
      <c r="D601" s="100" t="s">
        <v>134</v>
      </c>
      <c r="E601" s="100"/>
      <c r="F601" s="118">
        <v>5.214</v>
      </c>
      <c r="G601" s="118">
        <v>5.214</v>
      </c>
      <c r="H601" s="99"/>
      <c r="I601" s="118"/>
      <c r="J601" s="91" t="s">
        <v>133</v>
      </c>
      <c r="K601" s="91" t="s">
        <v>140</v>
      </c>
    </row>
    <row r="602" spans="1:11" s="22" customFormat="1" ht="17.25" customHeight="1">
      <c r="A602" s="213" t="s">
        <v>37</v>
      </c>
      <c r="B602" s="214" t="s">
        <v>37</v>
      </c>
      <c r="C602" s="214"/>
      <c r="D602" s="215"/>
      <c r="E602" s="74"/>
      <c r="F602" s="99">
        <f>G602</f>
        <v>4718.70147</v>
      </c>
      <c r="G602" s="99">
        <f>G603+G604</f>
        <v>4718.70147</v>
      </c>
      <c r="H602" s="99"/>
      <c r="I602" s="118"/>
      <c r="J602" s="106"/>
      <c r="K602" s="91"/>
    </row>
    <row r="603" spans="1:11" s="22" customFormat="1" ht="117" customHeight="1">
      <c r="A603" s="100">
        <v>1</v>
      </c>
      <c r="B603" s="74" t="s">
        <v>941</v>
      </c>
      <c r="C603" s="100" t="s">
        <v>942</v>
      </c>
      <c r="D603" s="100" t="s">
        <v>134</v>
      </c>
      <c r="E603" s="100"/>
      <c r="F603" s="100">
        <v>4439.2</v>
      </c>
      <c r="G603" s="100">
        <v>4439.2</v>
      </c>
      <c r="H603" s="99"/>
      <c r="I603" s="118"/>
      <c r="J603" s="91" t="s">
        <v>133</v>
      </c>
      <c r="K603" s="91" t="s">
        <v>140</v>
      </c>
    </row>
    <row r="604" spans="1:11" s="22" customFormat="1" ht="145.5" customHeight="1">
      <c r="A604" s="100">
        <v>2</v>
      </c>
      <c r="B604" s="74" t="s">
        <v>943</v>
      </c>
      <c r="C604" s="100" t="s">
        <v>942</v>
      </c>
      <c r="D604" s="100" t="s">
        <v>134</v>
      </c>
      <c r="E604" s="100"/>
      <c r="F604" s="118">
        <v>279.50147</v>
      </c>
      <c r="G604" s="118">
        <v>279.50147</v>
      </c>
      <c r="H604" s="99"/>
      <c r="I604" s="118"/>
      <c r="J604" s="91" t="s">
        <v>133</v>
      </c>
      <c r="K604" s="91" t="s">
        <v>140</v>
      </c>
    </row>
    <row r="605" spans="1:11" s="22" customFormat="1" ht="17.25" customHeight="1">
      <c r="A605" s="213" t="s">
        <v>723</v>
      </c>
      <c r="B605" s="214"/>
      <c r="C605" s="214"/>
      <c r="D605" s="215"/>
      <c r="E605" s="74"/>
      <c r="F605" s="99">
        <f>F606+F607+F608</f>
        <v>36571.770000000004</v>
      </c>
      <c r="G605" s="99">
        <f>G606+G607+G608</f>
        <v>36571.770000000004</v>
      </c>
      <c r="H605" s="99"/>
      <c r="I605" s="99"/>
      <c r="J605" s="106"/>
      <c r="K605" s="91"/>
    </row>
    <row r="606" spans="1:11" s="116" customFormat="1" ht="79.5" customHeight="1">
      <c r="A606" s="100">
        <v>1</v>
      </c>
      <c r="B606" s="74" t="s">
        <v>944</v>
      </c>
      <c r="C606" s="100" t="s">
        <v>945</v>
      </c>
      <c r="D606" s="100" t="s">
        <v>134</v>
      </c>
      <c r="E606" s="100"/>
      <c r="F606" s="118">
        <v>14251.13</v>
      </c>
      <c r="G606" s="118">
        <v>14251.13</v>
      </c>
      <c r="H606" s="99"/>
      <c r="I606" s="118"/>
      <c r="J606" s="91" t="s">
        <v>133</v>
      </c>
      <c r="K606" s="91" t="s">
        <v>140</v>
      </c>
    </row>
    <row r="607" spans="1:11" s="116" customFormat="1" ht="91.5" customHeight="1">
      <c r="A607" s="100">
        <v>2</v>
      </c>
      <c r="B607" s="74" t="s">
        <v>946</v>
      </c>
      <c r="C607" s="100" t="s">
        <v>945</v>
      </c>
      <c r="D607" s="100" t="s">
        <v>134</v>
      </c>
      <c r="E607" s="100"/>
      <c r="F607" s="118">
        <v>22121.56</v>
      </c>
      <c r="G607" s="118">
        <v>22121.56</v>
      </c>
      <c r="H607" s="99"/>
      <c r="I607" s="118"/>
      <c r="J607" s="91" t="s">
        <v>133</v>
      </c>
      <c r="K607" s="91" t="s">
        <v>140</v>
      </c>
    </row>
    <row r="608" spans="1:11" s="116" customFormat="1" ht="114.75" customHeight="1">
      <c r="A608" s="100">
        <v>3</v>
      </c>
      <c r="B608" s="74" t="s">
        <v>947</v>
      </c>
      <c r="C608" s="100" t="s">
        <v>945</v>
      </c>
      <c r="D608" s="100" t="s">
        <v>134</v>
      </c>
      <c r="E608" s="100"/>
      <c r="F608" s="118">
        <v>199.08</v>
      </c>
      <c r="G608" s="118">
        <v>199.08</v>
      </c>
      <c r="H608" s="99"/>
      <c r="I608" s="118"/>
      <c r="J608" s="91" t="s">
        <v>133</v>
      </c>
      <c r="K608" s="91" t="s">
        <v>140</v>
      </c>
    </row>
    <row r="609" spans="1:11" s="22" customFormat="1" ht="17.25" customHeight="1">
      <c r="A609" s="213" t="s">
        <v>948</v>
      </c>
      <c r="B609" s="214"/>
      <c r="C609" s="214"/>
      <c r="D609" s="215"/>
      <c r="E609" s="115"/>
      <c r="F609" s="118">
        <f>F610+F611+F612+F613+F614+F615+F616+F617</f>
        <v>122862.9297106</v>
      </c>
      <c r="G609" s="118">
        <f>G610+G611+G612+G613+G614+G615+G616+G617</f>
        <v>122862.9297106</v>
      </c>
      <c r="H609" s="99"/>
      <c r="I609" s="118"/>
      <c r="J609" s="91"/>
      <c r="K609" s="91"/>
    </row>
    <row r="610" spans="1:11" s="22" customFormat="1" ht="117.75" customHeight="1">
      <c r="A610" s="100">
        <v>1</v>
      </c>
      <c r="B610" s="74" t="s">
        <v>1426</v>
      </c>
      <c r="C610" s="100" t="s">
        <v>138</v>
      </c>
      <c r="D610" s="100" t="s">
        <v>134</v>
      </c>
      <c r="E610" s="100">
        <v>104000</v>
      </c>
      <c r="F610" s="118">
        <v>104000</v>
      </c>
      <c r="G610" s="118">
        <v>104000</v>
      </c>
      <c r="H610" s="99"/>
      <c r="I610" s="118"/>
      <c r="J610" s="91" t="s">
        <v>136</v>
      </c>
      <c r="K610" s="91" t="s">
        <v>140</v>
      </c>
    </row>
    <row r="611" spans="1:11" s="22" customFormat="1" ht="137.25" customHeight="1">
      <c r="A611" s="100">
        <v>2</v>
      </c>
      <c r="B611" s="74" t="s">
        <v>1427</v>
      </c>
      <c r="C611" s="100" t="s">
        <v>138</v>
      </c>
      <c r="D611" s="100" t="s">
        <v>134</v>
      </c>
      <c r="E611" s="100">
        <f>E610*0.01</f>
        <v>1040</v>
      </c>
      <c r="F611" s="118">
        <f>F610*0.01</f>
        <v>1040</v>
      </c>
      <c r="G611" s="118">
        <v>1040</v>
      </c>
      <c r="H611" s="99"/>
      <c r="I611" s="118"/>
      <c r="J611" s="91" t="s">
        <v>136</v>
      </c>
      <c r="K611" s="91" t="s">
        <v>140</v>
      </c>
    </row>
    <row r="612" spans="1:11" s="22" customFormat="1" ht="103.5" customHeight="1">
      <c r="A612" s="100">
        <v>3</v>
      </c>
      <c r="B612" s="74" t="s">
        <v>949</v>
      </c>
      <c r="C612" s="100" t="s">
        <v>950</v>
      </c>
      <c r="D612" s="100" t="s">
        <v>134</v>
      </c>
      <c r="E612" s="100">
        <v>246.46506</v>
      </c>
      <c r="F612" s="118">
        <v>246.46506</v>
      </c>
      <c r="G612" s="118">
        <v>246.46506</v>
      </c>
      <c r="H612" s="99"/>
      <c r="I612" s="118"/>
      <c r="J612" s="91" t="s">
        <v>136</v>
      </c>
      <c r="K612" s="91" t="s">
        <v>140</v>
      </c>
    </row>
    <row r="613" spans="1:11" s="22" customFormat="1" ht="103.5" customHeight="1">
      <c r="A613" s="100">
        <v>4</v>
      </c>
      <c r="B613" s="74" t="s">
        <v>951</v>
      </c>
      <c r="C613" s="100" t="s">
        <v>950</v>
      </c>
      <c r="D613" s="100" t="s">
        <v>134</v>
      </c>
      <c r="E613" s="100">
        <f>E612*0.01</f>
        <v>2.4646506</v>
      </c>
      <c r="F613" s="118">
        <f>F612*0.01</f>
        <v>2.4646506</v>
      </c>
      <c r="G613" s="118">
        <v>2.4646506</v>
      </c>
      <c r="H613" s="99"/>
      <c r="I613" s="118"/>
      <c r="J613" s="91" t="s">
        <v>136</v>
      </c>
      <c r="K613" s="91" t="s">
        <v>140</v>
      </c>
    </row>
    <row r="614" spans="1:11" s="22" customFormat="1" ht="117" customHeight="1">
      <c r="A614" s="100">
        <v>5</v>
      </c>
      <c r="B614" s="74" t="s">
        <v>952</v>
      </c>
      <c r="C614" s="100" t="s">
        <v>953</v>
      </c>
      <c r="D614" s="100" t="s">
        <v>134</v>
      </c>
      <c r="E614" s="100">
        <v>10400</v>
      </c>
      <c r="F614" s="118">
        <v>10400</v>
      </c>
      <c r="G614" s="118">
        <v>10400</v>
      </c>
      <c r="H614" s="99"/>
      <c r="I614" s="118"/>
      <c r="J614" s="91" t="s">
        <v>136</v>
      </c>
      <c r="K614" s="91" t="s">
        <v>140</v>
      </c>
    </row>
    <row r="615" spans="1:11" s="22" customFormat="1" ht="138.75" customHeight="1">
      <c r="A615" s="100">
        <v>6</v>
      </c>
      <c r="B615" s="74" t="s">
        <v>954</v>
      </c>
      <c r="C615" s="100" t="s">
        <v>953</v>
      </c>
      <c r="D615" s="100" t="s">
        <v>134</v>
      </c>
      <c r="E615" s="100">
        <f>E614*0.01</f>
        <v>104</v>
      </c>
      <c r="F615" s="118">
        <f>F614*0.01</f>
        <v>104</v>
      </c>
      <c r="G615" s="118">
        <v>104</v>
      </c>
      <c r="H615" s="99"/>
      <c r="I615" s="118"/>
      <c r="J615" s="91" t="s">
        <v>136</v>
      </c>
      <c r="K615" s="91" t="s">
        <v>140</v>
      </c>
    </row>
    <row r="616" spans="1:11" s="22" customFormat="1" ht="134.25" customHeight="1">
      <c r="A616" s="100">
        <v>7</v>
      </c>
      <c r="B616" s="74" t="s">
        <v>955</v>
      </c>
      <c r="C616" s="100" t="s">
        <v>953</v>
      </c>
      <c r="D616" s="100" t="s">
        <v>134</v>
      </c>
      <c r="E616" s="100">
        <v>7000</v>
      </c>
      <c r="F616" s="118">
        <v>7000</v>
      </c>
      <c r="G616" s="118">
        <v>7000</v>
      </c>
      <c r="H616" s="99"/>
      <c r="I616" s="118"/>
      <c r="J616" s="91" t="s">
        <v>136</v>
      </c>
      <c r="K616" s="91" t="s">
        <v>140</v>
      </c>
    </row>
    <row r="617" spans="1:11" s="22" customFormat="1" ht="137.25" customHeight="1">
      <c r="A617" s="100">
        <v>8</v>
      </c>
      <c r="B617" s="74" t="s">
        <v>956</v>
      </c>
      <c r="C617" s="100" t="s">
        <v>953</v>
      </c>
      <c r="D617" s="100" t="s">
        <v>134</v>
      </c>
      <c r="E617" s="100"/>
      <c r="F617" s="118">
        <f>F616*0.01</f>
        <v>70</v>
      </c>
      <c r="G617" s="118">
        <v>70</v>
      </c>
      <c r="H617" s="99"/>
      <c r="I617" s="118"/>
      <c r="J617" s="91" t="s">
        <v>136</v>
      </c>
      <c r="K617" s="91" t="s">
        <v>140</v>
      </c>
    </row>
    <row r="618" spans="1:11" s="22" customFormat="1" ht="14.25" customHeight="1">
      <c r="A618" s="213" t="s">
        <v>957</v>
      </c>
      <c r="B618" s="214"/>
      <c r="C618" s="214"/>
      <c r="D618" s="215"/>
      <c r="E618" s="100"/>
      <c r="F618" s="118">
        <f>F619+F620</f>
        <v>42799.60248</v>
      </c>
      <c r="G618" s="118">
        <f>G619+G620</f>
        <v>42799.60248</v>
      </c>
      <c r="H618" s="99"/>
      <c r="I618" s="118"/>
      <c r="J618" s="91"/>
      <c r="K618" s="91"/>
    </row>
    <row r="619" spans="1:11" s="22" customFormat="1" ht="83.25" customHeight="1">
      <c r="A619" s="100">
        <v>1</v>
      </c>
      <c r="B619" s="74" t="s">
        <v>958</v>
      </c>
      <c r="C619" s="100" t="s">
        <v>959</v>
      </c>
      <c r="D619" s="100" t="s">
        <v>134</v>
      </c>
      <c r="E619" s="100"/>
      <c r="F619" s="118">
        <v>42500</v>
      </c>
      <c r="G619" s="118">
        <v>42500</v>
      </c>
      <c r="H619" s="99"/>
      <c r="I619" s="118"/>
      <c r="J619" s="91" t="s">
        <v>133</v>
      </c>
      <c r="K619" s="91" t="s">
        <v>140</v>
      </c>
    </row>
    <row r="620" spans="1:11" s="22" customFormat="1" ht="86.25" customHeight="1">
      <c r="A620" s="100">
        <v>2</v>
      </c>
      <c r="B620" s="74" t="s">
        <v>960</v>
      </c>
      <c r="C620" s="100" t="s">
        <v>959</v>
      </c>
      <c r="D620" s="100" t="s">
        <v>134</v>
      </c>
      <c r="E620" s="100"/>
      <c r="F620" s="118">
        <v>299.60248</v>
      </c>
      <c r="G620" s="118">
        <v>299.60248</v>
      </c>
      <c r="H620" s="99"/>
      <c r="I620" s="118"/>
      <c r="J620" s="91" t="s">
        <v>133</v>
      </c>
      <c r="K620" s="91" t="s">
        <v>140</v>
      </c>
    </row>
    <row r="621" spans="1:11" s="22" customFormat="1" ht="13.5" customHeight="1">
      <c r="A621" s="213" t="s">
        <v>961</v>
      </c>
      <c r="B621" s="214"/>
      <c r="C621" s="214"/>
      <c r="D621" s="215"/>
      <c r="E621" s="100"/>
      <c r="F621" s="118">
        <f>F627+F628+F630+F631+F629+F625+F626+F624+F622+F623</f>
        <v>42447.39251</v>
      </c>
      <c r="G621" s="118">
        <f>G627+G628+G630+G631+G629+G625+G626+G624+G622+G623</f>
        <v>42447.39251</v>
      </c>
      <c r="H621" s="99"/>
      <c r="I621" s="118"/>
      <c r="J621" s="91"/>
      <c r="K621" s="91"/>
    </row>
    <row r="622" spans="1:11" s="22" customFormat="1" ht="69" customHeight="1">
      <c r="A622" s="100">
        <v>9</v>
      </c>
      <c r="B622" s="74" t="s">
        <v>1354</v>
      </c>
      <c r="C622" s="100" t="s">
        <v>966</v>
      </c>
      <c r="D622" s="100" t="s">
        <v>137</v>
      </c>
      <c r="E622" s="100"/>
      <c r="F622" s="118">
        <v>3290</v>
      </c>
      <c r="G622" s="118">
        <v>3290</v>
      </c>
      <c r="H622" s="99"/>
      <c r="I622" s="118"/>
      <c r="J622" s="91" t="s">
        <v>133</v>
      </c>
      <c r="K622" s="91" t="s">
        <v>140</v>
      </c>
    </row>
    <row r="623" spans="1:11" s="22" customFormat="1" ht="83.25" customHeight="1">
      <c r="A623" s="100">
        <v>10</v>
      </c>
      <c r="B623" s="74" t="s">
        <v>1355</v>
      </c>
      <c r="C623" s="100" t="s">
        <v>966</v>
      </c>
      <c r="D623" s="100" t="s">
        <v>137</v>
      </c>
      <c r="E623" s="100"/>
      <c r="F623" s="118">
        <v>11.311020000000001</v>
      </c>
      <c r="G623" s="118">
        <v>11.311020000000001</v>
      </c>
      <c r="H623" s="99"/>
      <c r="I623" s="118"/>
      <c r="J623" s="91" t="s">
        <v>133</v>
      </c>
      <c r="K623" s="91" t="s">
        <v>140</v>
      </c>
    </row>
    <row r="624" spans="1:11" s="22" customFormat="1" ht="105" customHeight="1">
      <c r="A624" s="100">
        <v>8</v>
      </c>
      <c r="B624" s="74" t="s">
        <v>1356</v>
      </c>
      <c r="C624" s="100" t="s">
        <v>965</v>
      </c>
      <c r="D624" s="100" t="s">
        <v>137</v>
      </c>
      <c r="E624" s="100"/>
      <c r="F624" s="118">
        <v>3740</v>
      </c>
      <c r="G624" s="118">
        <v>3740</v>
      </c>
      <c r="H624" s="99"/>
      <c r="I624" s="118"/>
      <c r="J624" s="91" t="s">
        <v>133</v>
      </c>
      <c r="K624" s="91" t="s">
        <v>140</v>
      </c>
    </row>
    <row r="625" spans="1:11" s="22" customFormat="1" ht="79.5" customHeight="1">
      <c r="A625" s="100">
        <v>6</v>
      </c>
      <c r="B625" s="74" t="s">
        <v>1357</v>
      </c>
      <c r="C625" s="100" t="s">
        <v>965</v>
      </c>
      <c r="D625" s="100" t="s">
        <v>137</v>
      </c>
      <c r="E625" s="100"/>
      <c r="F625" s="118">
        <v>1247.5</v>
      </c>
      <c r="G625" s="118">
        <v>1247.5</v>
      </c>
      <c r="H625" s="99"/>
      <c r="I625" s="118"/>
      <c r="J625" s="91" t="s">
        <v>133</v>
      </c>
      <c r="K625" s="91" t="s">
        <v>140</v>
      </c>
    </row>
    <row r="626" spans="1:11" s="22" customFormat="1" ht="96.75" customHeight="1">
      <c r="A626" s="100">
        <v>7</v>
      </c>
      <c r="B626" s="74" t="s">
        <v>1358</v>
      </c>
      <c r="C626" s="100" t="s">
        <v>965</v>
      </c>
      <c r="D626" s="100" t="s">
        <v>137</v>
      </c>
      <c r="E626" s="100"/>
      <c r="F626" s="118">
        <v>4.50214999999999</v>
      </c>
      <c r="G626" s="118">
        <v>4.502149999999999</v>
      </c>
      <c r="H626" s="99"/>
      <c r="I626" s="118"/>
      <c r="J626" s="91" t="s">
        <v>133</v>
      </c>
      <c r="K626" s="91" t="s">
        <v>140</v>
      </c>
    </row>
    <row r="627" spans="1:11" s="22" customFormat="1" ht="50.25" customHeight="1">
      <c r="A627" s="100">
        <v>1</v>
      </c>
      <c r="B627" s="74" t="s">
        <v>1359</v>
      </c>
      <c r="C627" s="100" t="s">
        <v>962</v>
      </c>
      <c r="D627" s="100" t="s">
        <v>137</v>
      </c>
      <c r="E627" s="100"/>
      <c r="F627" s="118">
        <f>15100000/1000</f>
        <v>15100</v>
      </c>
      <c r="G627" s="118">
        <v>15100</v>
      </c>
      <c r="H627" s="99"/>
      <c r="I627" s="118"/>
      <c r="J627" s="91" t="s">
        <v>133</v>
      </c>
      <c r="K627" s="91" t="s">
        <v>140</v>
      </c>
    </row>
    <row r="628" spans="1:11" s="22" customFormat="1" ht="72.75" customHeight="1">
      <c r="A628" s="100">
        <v>2</v>
      </c>
      <c r="B628" s="74" t="s">
        <v>1360</v>
      </c>
      <c r="C628" s="100" t="s">
        <v>962</v>
      </c>
      <c r="D628" s="100" t="s">
        <v>137</v>
      </c>
      <c r="E628" s="100"/>
      <c r="F628" s="118">
        <v>28.31576</v>
      </c>
      <c r="G628" s="118">
        <v>28.315759999999997</v>
      </c>
      <c r="H628" s="99"/>
      <c r="I628" s="118"/>
      <c r="J628" s="91" t="s">
        <v>133</v>
      </c>
      <c r="K628" s="91" t="s">
        <v>140</v>
      </c>
    </row>
    <row r="629" spans="1:11" s="22" customFormat="1" ht="110.25" customHeight="1">
      <c r="A629" s="100">
        <v>5</v>
      </c>
      <c r="B629" s="74" t="s">
        <v>1361</v>
      </c>
      <c r="C629" s="100" t="s">
        <v>964</v>
      </c>
      <c r="D629" s="100" t="s">
        <v>137</v>
      </c>
      <c r="E629" s="100"/>
      <c r="F629" s="118">
        <v>3999.04258</v>
      </c>
      <c r="G629" s="118">
        <v>3999.0425800000003</v>
      </c>
      <c r="H629" s="99"/>
      <c r="I629" s="118"/>
      <c r="J629" s="91" t="s">
        <v>133</v>
      </c>
      <c r="K629" s="91" t="s">
        <v>140</v>
      </c>
    </row>
    <row r="630" spans="1:11" s="22" customFormat="1" ht="95.25" customHeight="1">
      <c r="A630" s="100">
        <v>3</v>
      </c>
      <c r="B630" s="74" t="s">
        <v>1362</v>
      </c>
      <c r="C630" s="100" t="s">
        <v>963</v>
      </c>
      <c r="D630" s="100" t="s">
        <v>137</v>
      </c>
      <c r="E630" s="100"/>
      <c r="F630" s="118">
        <v>15000</v>
      </c>
      <c r="G630" s="118">
        <v>15000</v>
      </c>
      <c r="H630" s="99"/>
      <c r="I630" s="118"/>
      <c r="J630" s="91" t="s">
        <v>133</v>
      </c>
      <c r="K630" s="91" t="s">
        <v>140</v>
      </c>
    </row>
    <row r="631" spans="1:11" s="22" customFormat="1" ht="123" customHeight="1">
      <c r="A631" s="100">
        <v>4</v>
      </c>
      <c r="B631" s="74" t="s">
        <v>1363</v>
      </c>
      <c r="C631" s="100" t="s">
        <v>963</v>
      </c>
      <c r="D631" s="100" t="s">
        <v>137</v>
      </c>
      <c r="E631" s="100"/>
      <c r="F631" s="118">
        <v>26.721</v>
      </c>
      <c r="G631" s="118">
        <v>26.721</v>
      </c>
      <c r="H631" s="99"/>
      <c r="I631" s="118"/>
      <c r="J631" s="91" t="s">
        <v>133</v>
      </c>
      <c r="K631" s="91" t="s">
        <v>140</v>
      </c>
    </row>
    <row r="632" spans="1:11" s="22" customFormat="1" ht="21" customHeight="1">
      <c r="A632" s="216" t="s">
        <v>38</v>
      </c>
      <c r="B632" s="217"/>
      <c r="C632" s="217"/>
      <c r="D632" s="218"/>
      <c r="E632" s="115"/>
      <c r="F632" s="118">
        <f>F633+F634+F635+F636+F637+F638+F639+F640</f>
        <v>82959.57488</v>
      </c>
      <c r="G632" s="118">
        <f>G633+G634+G635+G636+G637+G638+G639+G640</f>
        <v>82959.57488</v>
      </c>
      <c r="H632" s="99"/>
      <c r="I632" s="118"/>
      <c r="J632" s="91"/>
      <c r="K632" s="91"/>
    </row>
    <row r="633" spans="1:11" s="22" customFormat="1" ht="93" customHeight="1">
      <c r="A633" s="100">
        <v>1</v>
      </c>
      <c r="B633" s="74" t="s">
        <v>967</v>
      </c>
      <c r="C633" s="100" t="s">
        <v>968</v>
      </c>
      <c r="D633" s="100" t="s">
        <v>134</v>
      </c>
      <c r="E633" s="118"/>
      <c r="F633" s="118">
        <v>37965.131</v>
      </c>
      <c r="G633" s="118">
        <v>37965.131</v>
      </c>
      <c r="H633" s="118"/>
      <c r="I633" s="91"/>
      <c r="J633" s="91" t="s">
        <v>133</v>
      </c>
      <c r="K633" s="91" t="s">
        <v>140</v>
      </c>
    </row>
    <row r="634" spans="1:11" s="22" customFormat="1" ht="53.25" customHeight="1">
      <c r="A634" s="100">
        <v>2</v>
      </c>
      <c r="B634" s="74" t="s">
        <v>969</v>
      </c>
      <c r="C634" s="100" t="s">
        <v>968</v>
      </c>
      <c r="D634" s="100" t="s">
        <v>134</v>
      </c>
      <c r="E634" s="118"/>
      <c r="F634" s="118">
        <v>336.7387</v>
      </c>
      <c r="G634" s="118">
        <v>336.7387</v>
      </c>
      <c r="H634" s="118"/>
      <c r="I634" s="91"/>
      <c r="J634" s="91" t="s">
        <v>133</v>
      </c>
      <c r="K634" s="91" t="s">
        <v>140</v>
      </c>
    </row>
    <row r="635" spans="1:11" s="22" customFormat="1" ht="74.25" customHeight="1">
      <c r="A635" s="100">
        <v>3</v>
      </c>
      <c r="B635" s="74" t="s">
        <v>970</v>
      </c>
      <c r="C635" s="100" t="s">
        <v>968</v>
      </c>
      <c r="D635" s="100" t="s">
        <v>134</v>
      </c>
      <c r="E635" s="118"/>
      <c r="F635" s="118">
        <v>12007.730000000003</v>
      </c>
      <c r="G635" s="118">
        <v>12007.730000000003</v>
      </c>
      <c r="H635" s="118"/>
      <c r="I635" s="91"/>
      <c r="J635" s="91" t="s">
        <v>133</v>
      </c>
      <c r="K635" s="91" t="s">
        <v>140</v>
      </c>
    </row>
    <row r="636" spans="1:11" s="22" customFormat="1" ht="97.5" customHeight="1">
      <c r="A636" s="100">
        <v>4</v>
      </c>
      <c r="B636" s="74" t="s">
        <v>971</v>
      </c>
      <c r="C636" s="100" t="s">
        <v>968</v>
      </c>
      <c r="D636" s="100" t="s">
        <v>134</v>
      </c>
      <c r="E636" s="118"/>
      <c r="F636" s="118">
        <v>77.6061</v>
      </c>
      <c r="G636" s="118">
        <v>77.6061</v>
      </c>
      <c r="H636" s="118"/>
      <c r="I636" s="91"/>
      <c r="J636" s="91" t="s">
        <v>133</v>
      </c>
      <c r="K636" s="91" t="s">
        <v>140</v>
      </c>
    </row>
    <row r="637" spans="1:11" s="22" customFormat="1" ht="84.75" customHeight="1">
      <c r="A637" s="100">
        <v>5</v>
      </c>
      <c r="B637" s="74" t="s">
        <v>972</v>
      </c>
      <c r="C637" s="100" t="s">
        <v>968</v>
      </c>
      <c r="D637" s="100" t="s">
        <v>134</v>
      </c>
      <c r="E637" s="118"/>
      <c r="F637" s="118">
        <v>8611</v>
      </c>
      <c r="G637" s="118">
        <v>8611</v>
      </c>
      <c r="H637" s="118"/>
      <c r="I637" s="91"/>
      <c r="J637" s="91" t="s">
        <v>133</v>
      </c>
      <c r="K637" s="91" t="s">
        <v>140</v>
      </c>
    </row>
    <row r="638" spans="1:11" s="22" customFormat="1" ht="101.25" customHeight="1">
      <c r="A638" s="100">
        <v>6</v>
      </c>
      <c r="B638" s="74" t="s">
        <v>973</v>
      </c>
      <c r="C638" s="100" t="s">
        <v>968</v>
      </c>
      <c r="D638" s="100" t="s">
        <v>134</v>
      </c>
      <c r="E638" s="118"/>
      <c r="F638" s="118">
        <v>121.45524</v>
      </c>
      <c r="G638" s="118">
        <v>121.45524</v>
      </c>
      <c r="H638" s="118"/>
      <c r="I638" s="91"/>
      <c r="J638" s="91" t="s">
        <v>133</v>
      </c>
      <c r="K638" s="91" t="s">
        <v>140</v>
      </c>
    </row>
    <row r="639" spans="1:11" s="22" customFormat="1" ht="90" customHeight="1">
      <c r="A639" s="100">
        <v>7</v>
      </c>
      <c r="B639" s="74" t="s">
        <v>974</v>
      </c>
      <c r="C639" s="100" t="s">
        <v>975</v>
      </c>
      <c r="D639" s="100" t="s">
        <v>134</v>
      </c>
      <c r="E639" s="118"/>
      <c r="F639" s="118">
        <v>23750</v>
      </c>
      <c r="G639" s="118">
        <v>23750</v>
      </c>
      <c r="H639" s="118"/>
      <c r="I639" s="91"/>
      <c r="J639" s="91" t="s">
        <v>133</v>
      </c>
      <c r="K639" s="91" t="s">
        <v>140</v>
      </c>
    </row>
    <row r="640" spans="1:11" s="22" customFormat="1" ht="124.5" customHeight="1">
      <c r="A640" s="100">
        <v>8</v>
      </c>
      <c r="B640" s="74" t="s">
        <v>976</v>
      </c>
      <c r="C640" s="100" t="s">
        <v>975</v>
      </c>
      <c r="D640" s="100" t="s">
        <v>134</v>
      </c>
      <c r="E640" s="118"/>
      <c r="F640" s="118">
        <v>89.91384</v>
      </c>
      <c r="G640" s="118">
        <v>89.91384</v>
      </c>
      <c r="H640" s="118"/>
      <c r="I640" s="91"/>
      <c r="J640" s="91" t="s">
        <v>133</v>
      </c>
      <c r="K640" s="91" t="s">
        <v>140</v>
      </c>
    </row>
    <row r="641" spans="1:11" s="22" customFormat="1" ht="18" customHeight="1">
      <c r="A641" s="213" t="s">
        <v>977</v>
      </c>
      <c r="B641" s="214"/>
      <c r="C641" s="214"/>
      <c r="D641" s="215"/>
      <c r="E641" s="115"/>
      <c r="F641" s="118">
        <f>F642+F643+F644+F645+F646+F647+F648+F649+F650+F651+F652+F653+F654+F655</f>
        <v>436321.8129399999</v>
      </c>
      <c r="G641" s="118">
        <f>G642+G643+G644+G645+G646+G647+G648+G649+G650+G651+G652+G653+G654+G655</f>
        <v>436321.8129399999</v>
      </c>
      <c r="H641" s="118"/>
      <c r="I641" s="91"/>
      <c r="J641" s="91"/>
      <c r="K641" s="91"/>
    </row>
    <row r="642" spans="1:11" s="22" customFormat="1" ht="94.5" customHeight="1">
      <c r="A642" s="100">
        <v>1</v>
      </c>
      <c r="B642" s="74" t="s">
        <v>978</v>
      </c>
      <c r="C642" s="100" t="s">
        <v>164</v>
      </c>
      <c r="D642" s="100" t="s">
        <v>134</v>
      </c>
      <c r="E642" s="118"/>
      <c r="F642" s="118">
        <v>100000</v>
      </c>
      <c r="G642" s="118">
        <v>100000</v>
      </c>
      <c r="H642" s="118"/>
      <c r="I642" s="91"/>
      <c r="J642" s="91" t="s">
        <v>133</v>
      </c>
      <c r="K642" s="91" t="s">
        <v>140</v>
      </c>
    </row>
    <row r="643" spans="1:11" s="22" customFormat="1" ht="102" customHeight="1">
      <c r="A643" s="100">
        <v>2</v>
      </c>
      <c r="B643" s="74" t="s">
        <v>979</v>
      </c>
      <c r="C643" s="100" t="s">
        <v>164</v>
      </c>
      <c r="D643" s="100" t="s">
        <v>134</v>
      </c>
      <c r="E643" s="118"/>
      <c r="F643" s="118">
        <v>1000</v>
      </c>
      <c r="G643" s="118">
        <v>1000</v>
      </c>
      <c r="H643" s="118"/>
      <c r="I643" s="91"/>
      <c r="J643" s="91" t="s">
        <v>133</v>
      </c>
      <c r="K643" s="91" t="s">
        <v>140</v>
      </c>
    </row>
    <row r="644" spans="1:11" s="22" customFormat="1" ht="96" customHeight="1">
      <c r="A644" s="100">
        <v>3</v>
      </c>
      <c r="B644" s="74" t="s">
        <v>980</v>
      </c>
      <c r="C644" s="100" t="s">
        <v>164</v>
      </c>
      <c r="D644" s="100" t="s">
        <v>134</v>
      </c>
      <c r="E644" s="118"/>
      <c r="F644" s="118">
        <v>9100.96853</v>
      </c>
      <c r="G644" s="118">
        <v>9100.96853</v>
      </c>
      <c r="H644" s="118"/>
      <c r="I644" s="91"/>
      <c r="J644" s="91" t="s">
        <v>133</v>
      </c>
      <c r="K644" s="91" t="s">
        <v>140</v>
      </c>
    </row>
    <row r="645" spans="1:11" s="22" customFormat="1" ht="118.5" customHeight="1">
      <c r="A645" s="100">
        <v>4</v>
      </c>
      <c r="B645" s="74" t="s">
        <v>981</v>
      </c>
      <c r="C645" s="100" t="s">
        <v>164</v>
      </c>
      <c r="D645" s="100" t="s">
        <v>134</v>
      </c>
      <c r="E645" s="118"/>
      <c r="F645" s="118">
        <v>86.52858</v>
      </c>
      <c r="G645" s="118">
        <v>86.52858</v>
      </c>
      <c r="H645" s="118"/>
      <c r="I645" s="91"/>
      <c r="J645" s="91" t="s">
        <v>133</v>
      </c>
      <c r="K645" s="91" t="s">
        <v>140</v>
      </c>
    </row>
    <row r="646" spans="1:11" s="22" customFormat="1" ht="106.5" customHeight="1">
      <c r="A646" s="100">
        <v>5</v>
      </c>
      <c r="B646" s="74" t="s">
        <v>982</v>
      </c>
      <c r="C646" s="100" t="s">
        <v>164</v>
      </c>
      <c r="D646" s="100" t="s">
        <v>134</v>
      </c>
      <c r="E646" s="118"/>
      <c r="F646" s="118">
        <v>154596.67042</v>
      </c>
      <c r="G646" s="118">
        <v>154596.67042</v>
      </c>
      <c r="H646" s="118"/>
      <c r="I646" s="91"/>
      <c r="J646" s="91" t="s">
        <v>133</v>
      </c>
      <c r="K646" s="91" t="s">
        <v>140</v>
      </c>
    </row>
    <row r="647" spans="1:11" s="22" customFormat="1" ht="114" customHeight="1">
      <c r="A647" s="100">
        <v>6</v>
      </c>
      <c r="B647" s="74" t="s">
        <v>983</v>
      </c>
      <c r="C647" s="100" t="s">
        <v>164</v>
      </c>
      <c r="D647" s="100" t="s">
        <v>134</v>
      </c>
      <c r="E647" s="118"/>
      <c r="F647" s="118">
        <v>1541.12557</v>
      </c>
      <c r="G647" s="118">
        <v>1541.12557</v>
      </c>
      <c r="H647" s="118"/>
      <c r="I647" s="91"/>
      <c r="J647" s="91" t="s">
        <v>133</v>
      </c>
      <c r="K647" s="91" t="s">
        <v>140</v>
      </c>
    </row>
    <row r="648" spans="1:11" s="22" customFormat="1" ht="110.25" customHeight="1">
      <c r="A648" s="100">
        <v>7</v>
      </c>
      <c r="B648" s="74" t="s">
        <v>984</v>
      </c>
      <c r="C648" s="100" t="s">
        <v>164</v>
      </c>
      <c r="D648" s="100" t="s">
        <v>134</v>
      </c>
      <c r="E648" s="118"/>
      <c r="F648" s="118">
        <v>2842.04984</v>
      </c>
      <c r="G648" s="118">
        <v>2842.04984</v>
      </c>
      <c r="H648" s="118"/>
      <c r="I648" s="91"/>
      <c r="J648" s="91" t="s">
        <v>133</v>
      </c>
      <c r="K648" s="91" t="s">
        <v>140</v>
      </c>
    </row>
    <row r="649" spans="1:11" s="22" customFormat="1" ht="89.25" customHeight="1">
      <c r="A649" s="100">
        <v>8</v>
      </c>
      <c r="B649" s="74" t="s">
        <v>985</v>
      </c>
      <c r="C649" s="100" t="s">
        <v>164</v>
      </c>
      <c r="D649" s="100" t="s">
        <v>134</v>
      </c>
      <c r="E649" s="118"/>
      <c r="F649" s="118">
        <v>68000</v>
      </c>
      <c r="G649" s="118">
        <v>68000</v>
      </c>
      <c r="H649" s="118"/>
      <c r="I649" s="91"/>
      <c r="J649" s="91" t="s">
        <v>133</v>
      </c>
      <c r="K649" s="91" t="s">
        <v>140</v>
      </c>
    </row>
    <row r="650" spans="1:11" s="22" customFormat="1" ht="117.75" customHeight="1">
      <c r="A650" s="100">
        <v>9</v>
      </c>
      <c r="B650" s="74" t="s">
        <v>986</v>
      </c>
      <c r="C650" s="100" t="s">
        <v>164</v>
      </c>
      <c r="D650" s="100" t="s">
        <v>134</v>
      </c>
      <c r="E650" s="118"/>
      <c r="F650" s="118">
        <v>680</v>
      </c>
      <c r="G650" s="118">
        <v>680</v>
      </c>
      <c r="H650" s="118"/>
      <c r="I650" s="91"/>
      <c r="J650" s="91" t="s">
        <v>133</v>
      </c>
      <c r="K650" s="91" t="s">
        <v>140</v>
      </c>
    </row>
    <row r="651" spans="1:11" s="22" customFormat="1" ht="86.25" customHeight="1">
      <c r="A651" s="100">
        <v>10</v>
      </c>
      <c r="B651" s="74" t="s">
        <v>987</v>
      </c>
      <c r="C651" s="100" t="s">
        <v>164</v>
      </c>
      <c r="D651" s="100" t="s">
        <v>134</v>
      </c>
      <c r="E651" s="118"/>
      <c r="F651" s="118">
        <v>29000</v>
      </c>
      <c r="G651" s="118">
        <v>29000</v>
      </c>
      <c r="H651" s="118"/>
      <c r="I651" s="91"/>
      <c r="J651" s="91" t="s">
        <v>133</v>
      </c>
      <c r="K651" s="91" t="s">
        <v>140</v>
      </c>
    </row>
    <row r="652" spans="1:11" s="22" customFormat="1" ht="122.25" customHeight="1">
      <c r="A652" s="100">
        <v>11</v>
      </c>
      <c r="B652" s="74" t="s">
        <v>988</v>
      </c>
      <c r="C652" s="100" t="s">
        <v>164</v>
      </c>
      <c r="D652" s="100" t="s">
        <v>134</v>
      </c>
      <c r="E652" s="118"/>
      <c r="F652" s="118">
        <v>290</v>
      </c>
      <c r="G652" s="118">
        <v>290</v>
      </c>
      <c r="H652" s="118"/>
      <c r="I652" s="91"/>
      <c r="J652" s="91" t="s">
        <v>133</v>
      </c>
      <c r="K652" s="91" t="s">
        <v>140</v>
      </c>
    </row>
    <row r="653" spans="1:11" s="22" customFormat="1" ht="106.5" customHeight="1">
      <c r="A653" s="100">
        <v>12</v>
      </c>
      <c r="B653" s="74" t="s">
        <v>1428</v>
      </c>
      <c r="C653" s="100" t="s">
        <v>989</v>
      </c>
      <c r="D653" s="100" t="s">
        <v>134</v>
      </c>
      <c r="E653" s="118"/>
      <c r="F653" s="118">
        <v>8584.47</v>
      </c>
      <c r="G653" s="118">
        <v>8584.47</v>
      </c>
      <c r="H653" s="118"/>
      <c r="I653" s="91"/>
      <c r="J653" s="91" t="s">
        <v>133</v>
      </c>
      <c r="K653" s="91" t="s">
        <v>140</v>
      </c>
    </row>
    <row r="654" spans="1:11" s="22" customFormat="1" ht="69.75" customHeight="1">
      <c r="A654" s="100">
        <v>13</v>
      </c>
      <c r="B654" s="74" t="s">
        <v>990</v>
      </c>
      <c r="C654" s="100" t="s">
        <v>991</v>
      </c>
      <c r="D654" s="100" t="s">
        <v>134</v>
      </c>
      <c r="E654" s="118"/>
      <c r="F654" s="118">
        <v>60000</v>
      </c>
      <c r="G654" s="118">
        <v>60000</v>
      </c>
      <c r="H654" s="118"/>
      <c r="I654" s="91"/>
      <c r="J654" s="91" t="s">
        <v>136</v>
      </c>
      <c r="K654" s="91" t="s">
        <v>140</v>
      </c>
    </row>
    <row r="655" spans="1:11" s="22" customFormat="1" ht="98.25" customHeight="1">
      <c r="A655" s="100">
        <v>14</v>
      </c>
      <c r="B655" s="74" t="s">
        <v>992</v>
      </c>
      <c r="C655" s="100" t="s">
        <v>991</v>
      </c>
      <c r="D655" s="100" t="s">
        <v>134</v>
      </c>
      <c r="E655" s="118"/>
      <c r="F655" s="118">
        <v>600</v>
      </c>
      <c r="G655" s="118">
        <v>600</v>
      </c>
      <c r="H655" s="118"/>
      <c r="I655" s="91"/>
      <c r="J655" s="91" t="s">
        <v>136</v>
      </c>
      <c r="K655" s="91" t="s">
        <v>140</v>
      </c>
    </row>
    <row r="656" spans="1:11" s="22" customFormat="1" ht="20.25" customHeight="1">
      <c r="A656" s="213" t="s">
        <v>745</v>
      </c>
      <c r="B656" s="214"/>
      <c r="C656" s="214"/>
      <c r="D656" s="215"/>
      <c r="E656" s="114"/>
      <c r="F656" s="118">
        <f>F657+F658</f>
        <v>82820</v>
      </c>
      <c r="G656" s="118">
        <f>G657+G658</f>
        <v>82820</v>
      </c>
      <c r="H656" s="118"/>
      <c r="I656" s="91"/>
      <c r="J656" s="91"/>
      <c r="K656" s="91"/>
    </row>
    <row r="657" spans="1:11" s="22" customFormat="1" ht="84" customHeight="1">
      <c r="A657" s="100">
        <v>1</v>
      </c>
      <c r="B657" s="74" t="s">
        <v>993</v>
      </c>
      <c r="C657" s="100" t="s">
        <v>994</v>
      </c>
      <c r="D657" s="100" t="s">
        <v>134</v>
      </c>
      <c r="E657" s="118"/>
      <c r="F657" s="118">
        <v>82000</v>
      </c>
      <c r="G657" s="118">
        <v>82000</v>
      </c>
      <c r="H657" s="118"/>
      <c r="I657" s="91"/>
      <c r="J657" s="91" t="s">
        <v>136</v>
      </c>
      <c r="K657" s="91" t="s">
        <v>140</v>
      </c>
    </row>
    <row r="658" spans="1:11" s="22" customFormat="1" ht="112.5" customHeight="1">
      <c r="A658" s="100">
        <v>2</v>
      </c>
      <c r="B658" s="74" t="s">
        <v>995</v>
      </c>
      <c r="C658" s="100" t="s">
        <v>994</v>
      </c>
      <c r="D658" s="100" t="s">
        <v>134</v>
      </c>
      <c r="E658" s="118"/>
      <c r="F658" s="118">
        <v>820</v>
      </c>
      <c r="G658" s="118">
        <v>820</v>
      </c>
      <c r="H658" s="118"/>
      <c r="I658" s="91"/>
      <c r="J658" s="91" t="s">
        <v>136</v>
      </c>
      <c r="K658" s="91" t="s">
        <v>140</v>
      </c>
    </row>
    <row r="659" spans="1:11" s="22" customFormat="1" ht="17.25" customHeight="1">
      <c r="A659" s="213" t="s">
        <v>39</v>
      </c>
      <c r="B659" s="214"/>
      <c r="C659" s="214"/>
      <c r="D659" s="215"/>
      <c r="E659" s="115"/>
      <c r="F659" s="118">
        <f>F660+F661+F662</f>
        <v>26346.085900000002</v>
      </c>
      <c r="G659" s="118">
        <f>G660+G661+G662</f>
        <v>26346.085900000002</v>
      </c>
      <c r="H659" s="118"/>
      <c r="I659" s="91"/>
      <c r="J659" s="91"/>
      <c r="K659" s="91"/>
    </row>
    <row r="660" spans="1:11" s="22" customFormat="1" ht="88.5" customHeight="1">
      <c r="A660" s="100">
        <v>1</v>
      </c>
      <c r="B660" s="74" t="s">
        <v>996</v>
      </c>
      <c r="C660" s="100" t="s">
        <v>997</v>
      </c>
      <c r="D660" s="100" t="s">
        <v>134</v>
      </c>
      <c r="E660" s="118"/>
      <c r="F660" s="118">
        <v>22467.09</v>
      </c>
      <c r="G660" s="118">
        <v>22467.09</v>
      </c>
      <c r="H660" s="118"/>
      <c r="I660" s="91"/>
      <c r="J660" s="91" t="s">
        <v>136</v>
      </c>
      <c r="K660" s="91" t="s">
        <v>140</v>
      </c>
    </row>
    <row r="661" spans="1:11" s="22" customFormat="1" ht="87" customHeight="1">
      <c r="A661" s="100">
        <v>2</v>
      </c>
      <c r="B661" s="74" t="s">
        <v>1453</v>
      </c>
      <c r="C661" s="100" t="s">
        <v>998</v>
      </c>
      <c r="D661" s="100" t="s">
        <v>134</v>
      </c>
      <c r="E661" s="118"/>
      <c r="F661" s="118">
        <v>3840.59</v>
      </c>
      <c r="G661" s="118">
        <v>3840.59</v>
      </c>
      <c r="H661" s="118"/>
      <c r="I661" s="91"/>
      <c r="J661" s="91" t="s">
        <v>136</v>
      </c>
      <c r="K661" s="91" t="s">
        <v>140</v>
      </c>
    </row>
    <row r="662" spans="1:11" s="22" customFormat="1" ht="94.5" customHeight="1">
      <c r="A662" s="100">
        <v>3</v>
      </c>
      <c r="B662" s="74" t="s">
        <v>1454</v>
      </c>
      <c r="C662" s="100" t="s">
        <v>998</v>
      </c>
      <c r="D662" s="100" t="s">
        <v>134</v>
      </c>
      <c r="E662" s="118"/>
      <c r="F662" s="118">
        <f>F661*0.01</f>
        <v>38.4059</v>
      </c>
      <c r="G662" s="118">
        <f>G661*0.01</f>
        <v>38.4059</v>
      </c>
      <c r="H662" s="118"/>
      <c r="I662" s="91"/>
      <c r="J662" s="91" t="s">
        <v>136</v>
      </c>
      <c r="K662" s="91" t="s">
        <v>140</v>
      </c>
    </row>
    <row r="663" spans="1:11" s="22" customFormat="1" ht="18" customHeight="1">
      <c r="A663" s="213" t="s">
        <v>29</v>
      </c>
      <c r="B663" s="214"/>
      <c r="C663" s="214"/>
      <c r="D663" s="215"/>
      <c r="E663" s="149"/>
      <c r="F663" s="150">
        <f>F665+F666+F664</f>
        <v>4500.96</v>
      </c>
      <c r="G663" s="118">
        <f>G665+G666+G664</f>
        <v>4500.96</v>
      </c>
      <c r="H663" s="151"/>
      <c r="I663" s="151"/>
      <c r="J663" s="152"/>
      <c r="K663" s="153"/>
    </row>
    <row r="664" spans="1:11" s="22" customFormat="1" ht="83.25" customHeight="1">
      <c r="A664" s="100">
        <v>1</v>
      </c>
      <c r="B664" s="74" t="s">
        <v>1429</v>
      </c>
      <c r="C664" s="100" t="s">
        <v>1432</v>
      </c>
      <c r="D664" s="100" t="s">
        <v>134</v>
      </c>
      <c r="E664" s="118"/>
      <c r="F664" s="118">
        <v>2297.14</v>
      </c>
      <c r="G664" s="154">
        <v>2297.14</v>
      </c>
      <c r="H664" s="118"/>
      <c r="I664" s="91"/>
      <c r="J664" s="91" t="s">
        <v>136</v>
      </c>
      <c r="K664" s="91" t="s">
        <v>140</v>
      </c>
    </row>
    <row r="665" spans="1:11" s="22" customFormat="1" ht="83.25" customHeight="1">
      <c r="A665" s="100">
        <v>2</v>
      </c>
      <c r="B665" s="74" t="s">
        <v>1430</v>
      </c>
      <c r="C665" s="100" t="s">
        <v>999</v>
      </c>
      <c r="D665" s="100" t="s">
        <v>134</v>
      </c>
      <c r="E665" s="118"/>
      <c r="F665" s="118">
        <v>2182</v>
      </c>
      <c r="G665" s="154">
        <v>2182</v>
      </c>
      <c r="H665" s="118"/>
      <c r="I665" s="91"/>
      <c r="J665" s="91" t="s">
        <v>136</v>
      </c>
      <c r="K665" s="91" t="s">
        <v>140</v>
      </c>
    </row>
    <row r="666" spans="1:11" s="22" customFormat="1" ht="111.75" customHeight="1">
      <c r="A666" s="100">
        <v>3</v>
      </c>
      <c r="B666" s="74" t="s">
        <v>1431</v>
      </c>
      <c r="C666" s="100" t="s">
        <v>999</v>
      </c>
      <c r="D666" s="100" t="s">
        <v>134</v>
      </c>
      <c r="E666" s="118"/>
      <c r="F666" s="155">
        <v>21.82</v>
      </c>
      <c r="G666" s="118">
        <v>21.82</v>
      </c>
      <c r="H666" s="118"/>
      <c r="I666" s="91"/>
      <c r="J666" s="91" t="s">
        <v>136</v>
      </c>
      <c r="K666" s="91" t="s">
        <v>140</v>
      </c>
    </row>
    <row r="667" spans="1:11" s="22" customFormat="1" ht="17.25" customHeight="1">
      <c r="A667" s="213" t="s">
        <v>41</v>
      </c>
      <c r="B667" s="214"/>
      <c r="C667" s="214"/>
      <c r="D667" s="215"/>
      <c r="E667" s="118"/>
      <c r="F667" s="118">
        <f>F668</f>
        <v>4000</v>
      </c>
      <c r="G667" s="118">
        <f>G668</f>
        <v>4000</v>
      </c>
      <c r="H667" s="118"/>
      <c r="I667" s="91"/>
      <c r="J667" s="91"/>
      <c r="K667" s="91"/>
    </row>
    <row r="668" spans="1:11" s="22" customFormat="1" ht="94.5" customHeight="1">
      <c r="A668" s="100">
        <v>1</v>
      </c>
      <c r="B668" s="74" t="s">
        <v>1000</v>
      </c>
      <c r="C668" s="100" t="s">
        <v>1001</v>
      </c>
      <c r="D668" s="100" t="s">
        <v>134</v>
      </c>
      <c r="E668" s="118"/>
      <c r="F668" s="118">
        <v>4000</v>
      </c>
      <c r="G668" s="118">
        <v>4000</v>
      </c>
      <c r="H668" s="118"/>
      <c r="I668" s="91"/>
      <c r="J668" s="91" t="s">
        <v>133</v>
      </c>
      <c r="K668" s="91" t="s">
        <v>140</v>
      </c>
    </row>
    <row r="669" spans="1:11" s="22" customFormat="1" ht="24" customHeight="1">
      <c r="A669" s="213" t="s">
        <v>1002</v>
      </c>
      <c r="B669" s="214"/>
      <c r="C669" s="214"/>
      <c r="D669" s="215"/>
      <c r="E669" s="118"/>
      <c r="F669" s="118">
        <v>2509.1</v>
      </c>
      <c r="G669" s="118">
        <f>G670+G671</f>
        <v>2509.05117</v>
      </c>
      <c r="H669" s="118"/>
      <c r="I669" s="91"/>
      <c r="J669" s="91"/>
      <c r="K669" s="91"/>
    </row>
    <row r="670" spans="1:11" s="22" customFormat="1" ht="81" customHeight="1">
      <c r="A670" s="100">
        <v>1</v>
      </c>
      <c r="B670" s="74" t="s">
        <v>1003</v>
      </c>
      <c r="C670" s="100" t="s">
        <v>1004</v>
      </c>
      <c r="D670" s="100" t="s">
        <v>134</v>
      </c>
      <c r="E670" s="118"/>
      <c r="F670" s="118">
        <v>2500</v>
      </c>
      <c r="G670" s="118">
        <v>2500</v>
      </c>
      <c r="H670" s="118"/>
      <c r="I670" s="91"/>
      <c r="J670" s="91" t="s">
        <v>133</v>
      </c>
      <c r="K670" s="91" t="s">
        <v>140</v>
      </c>
    </row>
    <row r="671" spans="1:11" s="22" customFormat="1" ht="108" customHeight="1">
      <c r="A671" s="100">
        <v>2</v>
      </c>
      <c r="B671" s="74" t="s">
        <v>1005</v>
      </c>
      <c r="C671" s="100" t="s">
        <v>1004</v>
      </c>
      <c r="D671" s="100" t="s">
        <v>134</v>
      </c>
      <c r="E671" s="118"/>
      <c r="F671" s="118">
        <v>9.05117</v>
      </c>
      <c r="G671" s="118">
        <v>9.05117</v>
      </c>
      <c r="H671" s="118"/>
      <c r="I671" s="91"/>
      <c r="J671" s="91" t="s">
        <v>133</v>
      </c>
      <c r="K671" s="91" t="s">
        <v>140</v>
      </c>
    </row>
    <row r="672" spans="1:11" s="22" customFormat="1" ht="15.75" customHeight="1">
      <c r="A672" s="213" t="s">
        <v>85</v>
      </c>
      <c r="B672" s="214" t="s">
        <v>85</v>
      </c>
      <c r="C672" s="214"/>
      <c r="D672" s="215"/>
      <c r="E672" s="118"/>
      <c r="F672" s="118">
        <f>F673+F674+F675+F676+F677+F678+F679</f>
        <v>86835.69716</v>
      </c>
      <c r="G672" s="118">
        <f>G673+G674+G675+G676+G677+G678+G679</f>
        <v>86835.69716</v>
      </c>
      <c r="H672" s="118"/>
      <c r="I672" s="91"/>
      <c r="J672" s="91"/>
      <c r="K672" s="91"/>
    </row>
    <row r="673" spans="1:11" s="22" customFormat="1" ht="85.5" customHeight="1">
      <c r="A673" s="100">
        <v>1</v>
      </c>
      <c r="B673" s="74" t="s">
        <v>1006</v>
      </c>
      <c r="C673" s="100" t="s">
        <v>1007</v>
      </c>
      <c r="D673" s="100" t="s">
        <v>134</v>
      </c>
      <c r="E673" s="118"/>
      <c r="F673" s="118">
        <v>23200</v>
      </c>
      <c r="G673" s="118">
        <v>23200</v>
      </c>
      <c r="H673" s="118"/>
      <c r="I673" s="91"/>
      <c r="J673" s="91" t="s">
        <v>133</v>
      </c>
      <c r="K673" s="91" t="s">
        <v>140</v>
      </c>
    </row>
    <row r="674" spans="1:11" s="22" customFormat="1" ht="110.25" customHeight="1">
      <c r="A674" s="100">
        <v>2</v>
      </c>
      <c r="B674" s="74" t="s">
        <v>1008</v>
      </c>
      <c r="C674" s="100" t="s">
        <v>1007</v>
      </c>
      <c r="D674" s="100" t="s">
        <v>134</v>
      </c>
      <c r="E674" s="118"/>
      <c r="F674" s="118">
        <v>145.08716</v>
      </c>
      <c r="G674" s="118">
        <v>145.08716</v>
      </c>
      <c r="H674" s="118"/>
      <c r="I674" s="91"/>
      <c r="J674" s="91" t="s">
        <v>133</v>
      </c>
      <c r="K674" s="91" t="s">
        <v>140</v>
      </c>
    </row>
    <row r="675" spans="1:11" s="22" customFormat="1" ht="98.25" customHeight="1">
      <c r="A675" s="100">
        <v>3</v>
      </c>
      <c r="B675" s="74" t="s">
        <v>1009</v>
      </c>
      <c r="C675" s="100" t="s">
        <v>1010</v>
      </c>
      <c r="D675" s="100" t="s">
        <v>134</v>
      </c>
      <c r="E675" s="118"/>
      <c r="F675" s="118">
        <v>3298.28</v>
      </c>
      <c r="G675" s="118">
        <v>3298.28</v>
      </c>
      <c r="H675" s="118"/>
      <c r="I675" s="91"/>
      <c r="J675" s="91" t="s">
        <v>133</v>
      </c>
      <c r="K675" s="91" t="s">
        <v>140</v>
      </c>
    </row>
    <row r="676" spans="1:11" s="22" customFormat="1" ht="84.75" customHeight="1">
      <c r="A676" s="100">
        <v>4</v>
      </c>
      <c r="B676" s="74" t="s">
        <v>1433</v>
      </c>
      <c r="C676" s="100" t="s">
        <v>1010</v>
      </c>
      <c r="D676" s="100" t="s">
        <v>134</v>
      </c>
      <c r="E676" s="118"/>
      <c r="F676" s="118">
        <f>13307+2487.78</f>
        <v>15794.78</v>
      </c>
      <c r="G676" s="118">
        <f>13307+2487.78</f>
        <v>15794.78</v>
      </c>
      <c r="H676" s="118"/>
      <c r="I676" s="91"/>
      <c r="J676" s="91" t="s">
        <v>133</v>
      </c>
      <c r="K676" s="91" t="s">
        <v>140</v>
      </c>
    </row>
    <row r="677" spans="1:11" s="22" customFormat="1" ht="124.5" customHeight="1">
      <c r="A677" s="100">
        <v>5</v>
      </c>
      <c r="B677" s="74" t="s">
        <v>1434</v>
      </c>
      <c r="C677" s="100" t="s">
        <v>1011</v>
      </c>
      <c r="D677" s="100" t="s">
        <v>134</v>
      </c>
      <c r="E677" s="118"/>
      <c r="F677" s="118">
        <v>20397.55</v>
      </c>
      <c r="G677" s="118">
        <v>20397.55</v>
      </c>
      <c r="H677" s="118"/>
      <c r="I677" s="91"/>
      <c r="J677" s="91" t="s">
        <v>133</v>
      </c>
      <c r="K677" s="91" t="s">
        <v>140</v>
      </c>
    </row>
    <row r="678" spans="1:11" s="22" customFormat="1" ht="108.75" customHeight="1">
      <c r="A678" s="100">
        <v>6</v>
      </c>
      <c r="B678" s="74" t="s">
        <v>1435</v>
      </c>
      <c r="C678" s="100" t="s">
        <v>1012</v>
      </c>
      <c r="D678" s="100" t="s">
        <v>134</v>
      </c>
      <c r="E678" s="118"/>
      <c r="F678" s="118">
        <v>18000</v>
      </c>
      <c r="G678" s="118">
        <v>18000</v>
      </c>
      <c r="H678" s="118"/>
      <c r="I678" s="91"/>
      <c r="J678" s="91" t="s">
        <v>133</v>
      </c>
      <c r="K678" s="91" t="s">
        <v>140</v>
      </c>
    </row>
    <row r="679" spans="1:11" s="22" customFormat="1" ht="114" customHeight="1">
      <c r="A679" s="100">
        <v>7</v>
      </c>
      <c r="B679" s="74" t="s">
        <v>1013</v>
      </c>
      <c r="C679" s="100" t="s">
        <v>1010</v>
      </c>
      <c r="D679" s="100" t="s">
        <v>134</v>
      </c>
      <c r="E679" s="118"/>
      <c r="F679" s="118">
        <v>6000</v>
      </c>
      <c r="G679" s="118">
        <v>6000</v>
      </c>
      <c r="H679" s="118"/>
      <c r="I679" s="91"/>
      <c r="J679" s="91" t="s">
        <v>136</v>
      </c>
      <c r="K679" s="91" t="s">
        <v>140</v>
      </c>
    </row>
    <row r="680" spans="1:11" s="22" customFormat="1" ht="17.25" customHeight="1">
      <c r="A680" s="213" t="s">
        <v>178</v>
      </c>
      <c r="B680" s="214"/>
      <c r="C680" s="214"/>
      <c r="D680" s="215"/>
      <c r="E680" s="118"/>
      <c r="F680" s="118">
        <f>F681+F682+F683+F684+F685+F686</f>
        <v>80601.5249</v>
      </c>
      <c r="G680" s="118">
        <f>G681+G682+G683+G684+G685+G686</f>
        <v>80601.5249</v>
      </c>
      <c r="H680" s="118"/>
      <c r="I680" s="91"/>
      <c r="J680" s="91"/>
      <c r="K680" s="91"/>
    </row>
    <row r="681" spans="1:11" s="22" customFormat="1" ht="93" customHeight="1">
      <c r="A681" s="100">
        <v>1</v>
      </c>
      <c r="B681" s="74" t="s">
        <v>1014</v>
      </c>
      <c r="C681" s="100" t="s">
        <v>1015</v>
      </c>
      <c r="D681" s="100" t="s">
        <v>134</v>
      </c>
      <c r="F681" s="118">
        <v>48825.54</v>
      </c>
      <c r="G681" s="118">
        <v>48825.54</v>
      </c>
      <c r="H681" s="118"/>
      <c r="I681" s="91"/>
      <c r="J681" s="91" t="s">
        <v>136</v>
      </c>
      <c r="K681" s="91" t="s">
        <v>140</v>
      </c>
    </row>
    <row r="682" spans="1:11" s="22" customFormat="1" ht="114" customHeight="1">
      <c r="A682" s="100">
        <v>2</v>
      </c>
      <c r="B682" s="74" t="s">
        <v>1016</v>
      </c>
      <c r="C682" s="100" t="s">
        <v>1015</v>
      </c>
      <c r="D682" s="100" t="s">
        <v>134</v>
      </c>
      <c r="F682" s="118">
        <f>F681*0.01</f>
        <v>488.2554</v>
      </c>
      <c r="G682" s="118">
        <v>488.2554</v>
      </c>
      <c r="H682" s="118"/>
      <c r="I682" s="91"/>
      <c r="J682" s="91" t="s">
        <v>136</v>
      </c>
      <c r="K682" s="91" t="s">
        <v>140</v>
      </c>
    </row>
    <row r="683" spans="1:11" s="22" customFormat="1" ht="78" customHeight="1">
      <c r="A683" s="100">
        <v>3</v>
      </c>
      <c r="B683" s="74" t="s">
        <v>1017</v>
      </c>
      <c r="C683" s="100" t="s">
        <v>1015</v>
      </c>
      <c r="D683" s="100" t="s">
        <v>134</v>
      </c>
      <c r="F683" s="118">
        <v>23040.736</v>
      </c>
      <c r="G683" s="118">
        <v>23040.736</v>
      </c>
      <c r="H683" s="118"/>
      <c r="I683" s="91"/>
      <c r="J683" s="91" t="s">
        <v>136</v>
      </c>
      <c r="K683" s="91" t="s">
        <v>140</v>
      </c>
    </row>
    <row r="684" spans="1:11" s="22" customFormat="1" ht="88.5" customHeight="1">
      <c r="A684" s="100">
        <v>4</v>
      </c>
      <c r="B684" s="74" t="s">
        <v>1018</v>
      </c>
      <c r="C684" s="100" t="s">
        <v>1015</v>
      </c>
      <c r="D684" s="100" t="s">
        <v>134</v>
      </c>
      <c r="F684" s="118">
        <f>F683*0.01</f>
        <v>230.40736</v>
      </c>
      <c r="G684" s="118">
        <v>230.40736</v>
      </c>
      <c r="H684" s="118"/>
      <c r="I684" s="91"/>
      <c r="J684" s="91" t="s">
        <v>136</v>
      </c>
      <c r="K684" s="91" t="s">
        <v>140</v>
      </c>
    </row>
    <row r="685" spans="1:11" s="22" customFormat="1" ht="53.25" customHeight="1">
      <c r="A685" s="100">
        <v>5</v>
      </c>
      <c r="B685" s="74" t="s">
        <v>1019</v>
      </c>
      <c r="C685" s="100" t="s">
        <v>1015</v>
      </c>
      <c r="D685" s="100" t="s">
        <v>134</v>
      </c>
      <c r="F685" s="118">
        <v>7937.214</v>
      </c>
      <c r="G685" s="118">
        <v>7937.214</v>
      </c>
      <c r="H685" s="118"/>
      <c r="I685" s="91"/>
      <c r="J685" s="91" t="s">
        <v>136</v>
      </c>
      <c r="K685" s="91" t="s">
        <v>140</v>
      </c>
    </row>
    <row r="686" spans="1:11" s="22" customFormat="1" ht="68.25" customHeight="1">
      <c r="A686" s="100">
        <v>6</v>
      </c>
      <c r="B686" s="74" t="s">
        <v>1020</v>
      </c>
      <c r="C686" s="100" t="s">
        <v>1015</v>
      </c>
      <c r="D686" s="100" t="s">
        <v>134</v>
      </c>
      <c r="F686" s="118">
        <f>F685*0.01</f>
        <v>79.37214</v>
      </c>
      <c r="G686" s="118">
        <v>79.37214</v>
      </c>
      <c r="H686" s="118"/>
      <c r="I686" s="91"/>
      <c r="J686" s="91" t="s">
        <v>136</v>
      </c>
      <c r="K686" s="91" t="s">
        <v>140</v>
      </c>
    </row>
    <row r="687" spans="1:11" s="22" customFormat="1" ht="18" customHeight="1">
      <c r="A687" s="213" t="s">
        <v>73</v>
      </c>
      <c r="B687" s="214"/>
      <c r="C687" s="214"/>
      <c r="D687" s="215"/>
      <c r="E687" s="118"/>
      <c r="F687" s="118">
        <f>G687</f>
        <v>13293</v>
      </c>
      <c r="G687" s="118">
        <f>G688</f>
        <v>13293</v>
      </c>
      <c r="H687" s="118"/>
      <c r="I687" s="91"/>
      <c r="J687" s="91"/>
      <c r="K687" s="91"/>
    </row>
    <row r="688" spans="1:11" s="22" customFormat="1" ht="90.75" customHeight="1">
      <c r="A688" s="100">
        <v>1</v>
      </c>
      <c r="B688" s="74" t="s">
        <v>1436</v>
      </c>
      <c r="C688" s="100" t="s">
        <v>1021</v>
      </c>
      <c r="D688" s="100" t="s">
        <v>134</v>
      </c>
      <c r="E688" s="118"/>
      <c r="F688" s="118">
        <v>13293</v>
      </c>
      <c r="G688" s="118">
        <v>13293</v>
      </c>
      <c r="H688" s="118"/>
      <c r="I688" s="91"/>
      <c r="J688" s="91" t="s">
        <v>133</v>
      </c>
      <c r="K688" s="91" t="s">
        <v>140</v>
      </c>
    </row>
    <row r="689" spans="1:11" s="22" customFormat="1" ht="20.25" customHeight="1">
      <c r="A689" s="213" t="s">
        <v>15</v>
      </c>
      <c r="B689" s="214"/>
      <c r="C689" s="214"/>
      <c r="D689" s="215"/>
      <c r="E689" s="118"/>
      <c r="F689" s="118">
        <f>F690+F691+F692+F693+F694+F695+F696+F697+F698+F699+F700+F701+F702+F703+F704+F705+F706+F707+F708+F709+F710</f>
        <v>429886.221759</v>
      </c>
      <c r="G689" s="118">
        <f>G690+G691+G692+G693+G694+G695+G696+G697+G698+G699+G700+G701+G702+G703+G704+G705+G706+G707+G708+G709+G710</f>
        <v>429886.221759</v>
      </c>
      <c r="H689" s="118"/>
      <c r="I689" s="91"/>
      <c r="J689" s="91"/>
      <c r="K689" s="91"/>
    </row>
    <row r="690" spans="1:11" s="22" customFormat="1" ht="95.25" customHeight="1">
      <c r="A690" s="100">
        <v>1</v>
      </c>
      <c r="B690" s="74" t="s">
        <v>1437</v>
      </c>
      <c r="C690" s="100" t="s">
        <v>1023</v>
      </c>
      <c r="D690" s="100" t="s">
        <v>134</v>
      </c>
      <c r="F690" s="118">
        <v>8256.454899</v>
      </c>
      <c r="G690" s="118">
        <v>8256.454899</v>
      </c>
      <c r="H690" s="118"/>
      <c r="I690" s="91"/>
      <c r="J690" s="91" t="s">
        <v>133</v>
      </c>
      <c r="K690" s="91" t="s">
        <v>140</v>
      </c>
    </row>
    <row r="691" spans="1:11" s="22" customFormat="1" ht="95.25" customHeight="1">
      <c r="A691" s="100">
        <v>2</v>
      </c>
      <c r="B691" s="74" t="s">
        <v>1024</v>
      </c>
      <c r="C691" s="100" t="s">
        <v>1025</v>
      </c>
      <c r="D691" s="100" t="s">
        <v>134</v>
      </c>
      <c r="F691" s="118">
        <v>11001.51821</v>
      </c>
      <c r="G691" s="118">
        <v>11001.51821</v>
      </c>
      <c r="H691" s="118"/>
      <c r="I691" s="91"/>
      <c r="J691" s="91" t="s">
        <v>133</v>
      </c>
      <c r="K691" s="91" t="s">
        <v>140</v>
      </c>
    </row>
    <row r="692" spans="1:11" s="22" customFormat="1" ht="121.5" customHeight="1">
      <c r="A692" s="100">
        <v>3</v>
      </c>
      <c r="B692" s="74" t="s">
        <v>1026</v>
      </c>
      <c r="C692" s="100" t="s">
        <v>1027</v>
      </c>
      <c r="D692" s="100" t="s">
        <v>134</v>
      </c>
      <c r="F692" s="118">
        <v>11703.04</v>
      </c>
      <c r="G692" s="118">
        <v>11703.04</v>
      </c>
      <c r="H692" s="118"/>
      <c r="I692" s="91"/>
      <c r="J692" s="91" t="s">
        <v>133</v>
      </c>
      <c r="K692" s="91" t="s">
        <v>140</v>
      </c>
    </row>
    <row r="693" spans="1:11" s="22" customFormat="1" ht="131.25" customHeight="1">
      <c r="A693" s="100">
        <v>4</v>
      </c>
      <c r="B693" s="74" t="s">
        <v>1028</v>
      </c>
      <c r="C693" s="100" t="s">
        <v>1027</v>
      </c>
      <c r="D693" s="100" t="s">
        <v>134</v>
      </c>
      <c r="F693" s="118">
        <v>78.0296</v>
      </c>
      <c r="G693" s="118">
        <v>78.0296</v>
      </c>
      <c r="H693" s="118"/>
      <c r="I693" s="91"/>
      <c r="J693" s="91" t="s">
        <v>133</v>
      </c>
      <c r="K693" s="91" t="s">
        <v>140</v>
      </c>
    </row>
    <row r="694" spans="1:11" s="22" customFormat="1" ht="101.25" customHeight="1">
      <c r="A694" s="100">
        <v>5</v>
      </c>
      <c r="B694" s="74" t="s">
        <v>1029</v>
      </c>
      <c r="C694" s="100" t="s">
        <v>1030</v>
      </c>
      <c r="D694" s="100" t="s">
        <v>134</v>
      </c>
      <c r="F694" s="118">
        <v>16035</v>
      </c>
      <c r="G694" s="118">
        <v>16035</v>
      </c>
      <c r="H694" s="118"/>
      <c r="I694" s="91"/>
      <c r="J694" s="91" t="s">
        <v>133</v>
      </c>
      <c r="K694" s="91" t="s">
        <v>140</v>
      </c>
    </row>
    <row r="695" spans="1:11" s="22" customFormat="1" ht="99" customHeight="1">
      <c r="A695" s="100">
        <v>6</v>
      </c>
      <c r="B695" s="74" t="s">
        <v>1438</v>
      </c>
      <c r="C695" s="100" t="s">
        <v>1030</v>
      </c>
      <c r="D695" s="100" t="s">
        <v>134</v>
      </c>
      <c r="F695" s="118">
        <v>135.70541</v>
      </c>
      <c r="G695" s="118">
        <v>135.70541</v>
      </c>
      <c r="H695" s="118"/>
      <c r="I695" s="91"/>
      <c r="J695" s="91" t="s">
        <v>133</v>
      </c>
      <c r="K695" s="91" t="s">
        <v>140</v>
      </c>
    </row>
    <row r="696" spans="1:11" s="22" customFormat="1" ht="107.25" customHeight="1">
      <c r="A696" s="100">
        <v>7</v>
      </c>
      <c r="B696" s="74" t="s">
        <v>1031</v>
      </c>
      <c r="C696" s="100" t="s">
        <v>1030</v>
      </c>
      <c r="D696" s="100" t="s">
        <v>134</v>
      </c>
      <c r="F696" s="118">
        <v>990</v>
      </c>
      <c r="G696" s="118">
        <v>990</v>
      </c>
      <c r="H696" s="118"/>
      <c r="I696" s="91"/>
      <c r="J696" s="91" t="s">
        <v>133</v>
      </c>
      <c r="K696" s="91" t="s">
        <v>140</v>
      </c>
    </row>
    <row r="697" spans="1:11" s="22" customFormat="1" ht="99.75" customHeight="1">
      <c r="A697" s="100">
        <v>8</v>
      </c>
      <c r="B697" s="74" t="s">
        <v>1032</v>
      </c>
      <c r="C697" s="100" t="s">
        <v>1033</v>
      </c>
      <c r="D697" s="100" t="s">
        <v>134</v>
      </c>
      <c r="F697" s="118">
        <v>100</v>
      </c>
      <c r="G697" s="118">
        <v>100</v>
      </c>
      <c r="H697" s="118"/>
      <c r="I697" s="91"/>
      <c r="J697" s="91" t="s">
        <v>133</v>
      </c>
      <c r="K697" s="91" t="s">
        <v>140</v>
      </c>
    </row>
    <row r="698" spans="1:11" s="22" customFormat="1" ht="87.75" customHeight="1">
      <c r="A698" s="100">
        <v>9</v>
      </c>
      <c r="B698" s="74" t="s">
        <v>1034</v>
      </c>
      <c r="C698" s="100" t="s">
        <v>1033</v>
      </c>
      <c r="D698" s="100" t="s">
        <v>134</v>
      </c>
      <c r="F698" s="118">
        <v>683</v>
      </c>
      <c r="G698" s="118">
        <v>683</v>
      </c>
      <c r="H698" s="118"/>
      <c r="I698" s="91"/>
      <c r="J698" s="91" t="s">
        <v>133</v>
      </c>
      <c r="K698" s="91" t="s">
        <v>140</v>
      </c>
    </row>
    <row r="699" spans="1:11" s="22" customFormat="1" ht="98.25" customHeight="1">
      <c r="A699" s="100">
        <v>10</v>
      </c>
      <c r="B699" s="74" t="s">
        <v>1035</v>
      </c>
      <c r="C699" s="100" t="s">
        <v>1033</v>
      </c>
      <c r="D699" s="100" t="s">
        <v>134</v>
      </c>
      <c r="F699" s="118">
        <v>25.50145</v>
      </c>
      <c r="G699" s="118">
        <v>25.50145</v>
      </c>
      <c r="H699" s="118"/>
      <c r="I699" s="91"/>
      <c r="J699" s="91" t="s">
        <v>133</v>
      </c>
      <c r="K699" s="91" t="s">
        <v>140</v>
      </c>
    </row>
    <row r="700" spans="1:11" s="22" customFormat="1" ht="105" customHeight="1">
      <c r="A700" s="100">
        <v>11</v>
      </c>
      <c r="B700" s="74" t="s">
        <v>1036</v>
      </c>
      <c r="C700" s="100" t="s">
        <v>1037</v>
      </c>
      <c r="D700" s="100" t="s">
        <v>134</v>
      </c>
      <c r="F700" s="118">
        <v>18130</v>
      </c>
      <c r="G700" s="118">
        <v>18130</v>
      </c>
      <c r="H700" s="118"/>
      <c r="I700" s="91"/>
      <c r="J700" s="91" t="s">
        <v>136</v>
      </c>
      <c r="K700" s="91" t="s">
        <v>140</v>
      </c>
    </row>
    <row r="701" spans="1:11" s="22" customFormat="1" ht="126.75" customHeight="1">
      <c r="A701" s="100">
        <v>12</v>
      </c>
      <c r="B701" s="74" t="s">
        <v>1038</v>
      </c>
      <c r="C701" s="100" t="s">
        <v>1037</v>
      </c>
      <c r="D701" s="100" t="s">
        <v>134</v>
      </c>
      <c r="F701" s="118">
        <v>242.3925</v>
      </c>
      <c r="G701" s="118">
        <v>242.3925</v>
      </c>
      <c r="H701" s="118"/>
      <c r="I701" s="91"/>
      <c r="J701" s="91" t="s">
        <v>136</v>
      </c>
      <c r="K701" s="91" t="s">
        <v>140</v>
      </c>
    </row>
    <row r="702" spans="1:11" s="22" customFormat="1" ht="68.25" customHeight="1">
      <c r="A702" s="100">
        <v>13</v>
      </c>
      <c r="B702" s="74" t="s">
        <v>1039</v>
      </c>
      <c r="C702" s="100" t="s">
        <v>1040</v>
      </c>
      <c r="D702" s="100" t="s">
        <v>134</v>
      </c>
      <c r="F702" s="118">
        <v>62533.18</v>
      </c>
      <c r="G702" s="118">
        <v>62533.18</v>
      </c>
      <c r="H702" s="118"/>
      <c r="I702" s="91"/>
      <c r="J702" s="91" t="s">
        <v>136</v>
      </c>
      <c r="K702" s="91" t="s">
        <v>140</v>
      </c>
    </row>
    <row r="703" spans="1:11" s="22" customFormat="1" ht="99.75" customHeight="1">
      <c r="A703" s="100">
        <v>14</v>
      </c>
      <c r="B703" s="74" t="s">
        <v>1041</v>
      </c>
      <c r="C703" s="100" t="s">
        <v>1040</v>
      </c>
      <c r="D703" s="100" t="s">
        <v>134</v>
      </c>
      <c r="F703" s="118">
        <v>581.19746</v>
      </c>
      <c r="G703" s="118">
        <v>581.19746</v>
      </c>
      <c r="H703" s="118"/>
      <c r="I703" s="91"/>
      <c r="J703" s="91" t="s">
        <v>136</v>
      </c>
      <c r="K703" s="91" t="s">
        <v>140</v>
      </c>
    </row>
    <row r="704" spans="1:11" s="22" customFormat="1" ht="86.25" customHeight="1">
      <c r="A704" s="100">
        <v>15</v>
      </c>
      <c r="B704" s="74" t="s">
        <v>1042</v>
      </c>
      <c r="C704" s="100" t="s">
        <v>1043</v>
      </c>
      <c r="D704" s="100" t="s">
        <v>134</v>
      </c>
      <c r="F704" s="118">
        <v>68836.97613</v>
      </c>
      <c r="G704" s="118">
        <v>68836.97613</v>
      </c>
      <c r="H704" s="118"/>
      <c r="I704" s="91"/>
      <c r="J704" s="91" t="s">
        <v>136</v>
      </c>
      <c r="K704" s="91" t="s">
        <v>140</v>
      </c>
    </row>
    <row r="705" spans="1:11" s="22" customFormat="1" ht="100.5" customHeight="1">
      <c r="A705" s="100">
        <v>16</v>
      </c>
      <c r="B705" s="74" t="s">
        <v>1044</v>
      </c>
      <c r="C705" s="100" t="s">
        <v>1043</v>
      </c>
      <c r="D705" s="100" t="s">
        <v>134</v>
      </c>
      <c r="F705" s="118">
        <v>773.45</v>
      </c>
      <c r="G705" s="118">
        <v>773.45</v>
      </c>
      <c r="H705" s="118"/>
      <c r="I705" s="91"/>
      <c r="J705" s="91" t="s">
        <v>136</v>
      </c>
      <c r="K705" s="91" t="s">
        <v>140</v>
      </c>
    </row>
    <row r="706" spans="1:11" s="22" customFormat="1" ht="156" customHeight="1">
      <c r="A706" s="100">
        <v>17</v>
      </c>
      <c r="B706" s="74" t="s">
        <v>1045</v>
      </c>
      <c r="C706" s="100" t="s">
        <v>1046</v>
      </c>
      <c r="D706" s="100" t="s">
        <v>134</v>
      </c>
      <c r="F706" s="118">
        <v>23730.06</v>
      </c>
      <c r="G706" s="118">
        <v>23730.06</v>
      </c>
      <c r="H706" s="118"/>
      <c r="I706" s="91"/>
      <c r="J706" s="91" t="s">
        <v>136</v>
      </c>
      <c r="K706" s="91" t="s">
        <v>140</v>
      </c>
    </row>
    <row r="707" spans="1:11" s="22" customFormat="1" ht="71.25" customHeight="1">
      <c r="A707" s="100">
        <v>18</v>
      </c>
      <c r="B707" s="74" t="s">
        <v>1047</v>
      </c>
      <c r="C707" s="100" t="s">
        <v>1048</v>
      </c>
      <c r="D707" s="100" t="s">
        <v>134</v>
      </c>
      <c r="F707" s="118">
        <v>124010.61</v>
      </c>
      <c r="G707" s="118">
        <v>124010.61</v>
      </c>
      <c r="H707" s="118"/>
      <c r="I707" s="91"/>
      <c r="J707" s="91" t="s">
        <v>136</v>
      </c>
      <c r="K707" s="91" t="s">
        <v>140</v>
      </c>
    </row>
    <row r="708" spans="1:11" s="22" customFormat="1" ht="97.5" customHeight="1">
      <c r="A708" s="100">
        <v>19</v>
      </c>
      <c r="B708" s="74" t="s">
        <v>1049</v>
      </c>
      <c r="C708" s="100" t="s">
        <v>1048</v>
      </c>
      <c r="D708" s="100" t="s">
        <v>134</v>
      </c>
      <c r="F708" s="118">
        <f>F707*0.01</f>
        <v>1240.1061</v>
      </c>
      <c r="G708" s="118">
        <v>1240.1061</v>
      </c>
      <c r="H708" s="118"/>
      <c r="I708" s="91"/>
      <c r="J708" s="91" t="s">
        <v>136</v>
      </c>
      <c r="K708" s="91" t="s">
        <v>140</v>
      </c>
    </row>
    <row r="709" spans="1:11" s="22" customFormat="1" ht="83.25" customHeight="1">
      <c r="A709" s="100">
        <v>20</v>
      </c>
      <c r="B709" s="74" t="s">
        <v>1439</v>
      </c>
      <c r="C709" s="100" t="s">
        <v>1050</v>
      </c>
      <c r="D709" s="100" t="s">
        <v>134</v>
      </c>
      <c r="F709" s="118">
        <v>80000</v>
      </c>
      <c r="G709" s="118">
        <v>80000</v>
      </c>
      <c r="H709" s="118"/>
      <c r="I709" s="91"/>
      <c r="J709" s="91" t="s">
        <v>136</v>
      </c>
      <c r="K709" s="91" t="s">
        <v>140</v>
      </c>
    </row>
    <row r="710" spans="1:11" s="22" customFormat="1" ht="110.25" customHeight="1">
      <c r="A710" s="100">
        <v>21</v>
      </c>
      <c r="B710" s="74" t="s">
        <v>1051</v>
      </c>
      <c r="C710" s="100" t="s">
        <v>1050</v>
      </c>
      <c r="D710" s="100" t="s">
        <v>134</v>
      </c>
      <c r="F710" s="118">
        <v>800</v>
      </c>
      <c r="G710" s="118">
        <v>800</v>
      </c>
      <c r="H710" s="118"/>
      <c r="I710" s="91"/>
      <c r="J710" s="91" t="s">
        <v>136</v>
      </c>
      <c r="K710" s="91" t="s">
        <v>140</v>
      </c>
    </row>
    <row r="711" spans="1:11" s="22" customFormat="1" ht="20.25" customHeight="1">
      <c r="A711" s="213" t="s">
        <v>30</v>
      </c>
      <c r="B711" s="214"/>
      <c r="C711" s="214"/>
      <c r="D711" s="215"/>
      <c r="E711" s="118"/>
      <c r="F711" s="118">
        <f>G711</f>
        <v>796511.18331</v>
      </c>
      <c r="G711" s="118">
        <f>G718+G719+G720+G721+G722+G729+G723+G724+G725+G726+G727+G728+G730+G731+G732+G714+G715+G716+G717+G712+G713+G733+G734+G735</f>
        <v>796511.18331</v>
      </c>
      <c r="H711" s="118"/>
      <c r="I711" s="91"/>
      <c r="J711" s="91"/>
      <c r="K711" s="91"/>
    </row>
    <row r="712" spans="1:11" s="22" customFormat="1" ht="102.75" customHeight="1">
      <c r="A712" s="100">
        <v>1</v>
      </c>
      <c r="B712" s="74" t="s">
        <v>1067</v>
      </c>
      <c r="C712" s="100" t="s">
        <v>1066</v>
      </c>
      <c r="D712" s="100" t="s">
        <v>137</v>
      </c>
      <c r="E712" s="118"/>
      <c r="F712" s="118">
        <v>29497.3367</v>
      </c>
      <c r="G712" s="118">
        <v>29497.3367</v>
      </c>
      <c r="H712" s="118"/>
      <c r="I712" s="91"/>
      <c r="J712" s="91" t="s">
        <v>133</v>
      </c>
      <c r="K712" s="91" t="s">
        <v>140</v>
      </c>
    </row>
    <row r="713" spans="1:11" s="22" customFormat="1" ht="114" customHeight="1">
      <c r="A713" s="100">
        <v>2</v>
      </c>
      <c r="B713" s="74" t="s">
        <v>1068</v>
      </c>
      <c r="C713" s="100" t="s">
        <v>1066</v>
      </c>
      <c r="D713" s="100" t="s">
        <v>137</v>
      </c>
      <c r="E713" s="118"/>
      <c r="F713" s="118">
        <v>95.5</v>
      </c>
      <c r="G713" s="118">
        <v>95.5</v>
      </c>
      <c r="H713" s="118"/>
      <c r="I713" s="91"/>
      <c r="J713" s="91" t="s">
        <v>133</v>
      </c>
      <c r="K713" s="91" t="s">
        <v>140</v>
      </c>
    </row>
    <row r="714" spans="1:11" s="22" customFormat="1" ht="56.25" customHeight="1">
      <c r="A714" s="100">
        <v>3</v>
      </c>
      <c r="B714" s="74" t="s">
        <v>1364</v>
      </c>
      <c r="C714" s="100" t="s">
        <v>1066</v>
      </c>
      <c r="D714" s="100" t="s">
        <v>137</v>
      </c>
      <c r="E714" s="118"/>
      <c r="F714" s="118">
        <v>25499.39061</v>
      </c>
      <c r="G714" s="118">
        <v>25499.39061</v>
      </c>
      <c r="H714" s="118"/>
      <c r="I714" s="91"/>
      <c r="J714" s="91" t="s">
        <v>133</v>
      </c>
      <c r="K714" s="91" t="s">
        <v>140</v>
      </c>
    </row>
    <row r="715" spans="1:11" s="22" customFormat="1" ht="69" customHeight="1">
      <c r="A715" s="100">
        <v>4</v>
      </c>
      <c r="B715" s="74" t="s">
        <v>1365</v>
      </c>
      <c r="C715" s="100" t="s">
        <v>1066</v>
      </c>
      <c r="D715" s="100" t="s">
        <v>137</v>
      </c>
      <c r="E715" s="118"/>
      <c r="F715" s="118">
        <v>46.921330000000005</v>
      </c>
      <c r="G715" s="118">
        <v>46.921330000000005</v>
      </c>
      <c r="H715" s="118"/>
      <c r="I715" s="91"/>
      <c r="J715" s="91" t="s">
        <v>133</v>
      </c>
      <c r="K715" s="91" t="s">
        <v>140</v>
      </c>
    </row>
    <row r="716" spans="1:11" s="22" customFormat="1" ht="96.75" customHeight="1">
      <c r="A716" s="100">
        <v>5</v>
      </c>
      <c r="B716" s="74" t="s">
        <v>1366</v>
      </c>
      <c r="C716" s="100" t="s">
        <v>1066</v>
      </c>
      <c r="D716" s="100" t="s">
        <v>137</v>
      </c>
      <c r="E716" s="118"/>
      <c r="F716" s="118">
        <v>43988.73</v>
      </c>
      <c r="G716" s="118">
        <v>43988.73</v>
      </c>
      <c r="H716" s="118"/>
      <c r="I716" s="91"/>
      <c r="J716" s="91" t="s">
        <v>133</v>
      </c>
      <c r="K716" s="91" t="s">
        <v>140</v>
      </c>
    </row>
    <row r="717" spans="1:11" s="22" customFormat="1" ht="132.75" customHeight="1">
      <c r="A717" s="100">
        <v>6</v>
      </c>
      <c r="B717" s="74" t="s">
        <v>1367</v>
      </c>
      <c r="C717" s="100" t="s">
        <v>1066</v>
      </c>
      <c r="D717" s="100" t="s">
        <v>137</v>
      </c>
      <c r="E717" s="118"/>
      <c r="F717" s="118">
        <v>93.576</v>
      </c>
      <c r="G717" s="118">
        <v>93.57632000000001</v>
      </c>
      <c r="H717" s="118"/>
      <c r="I717" s="91"/>
      <c r="J717" s="91" t="s">
        <v>133</v>
      </c>
      <c r="K717" s="91" t="s">
        <v>140</v>
      </c>
    </row>
    <row r="718" spans="1:11" s="22" customFormat="1" ht="99" customHeight="1">
      <c r="A718" s="100">
        <v>7</v>
      </c>
      <c r="B718" s="74" t="s">
        <v>1053</v>
      </c>
      <c r="C718" s="100" t="s">
        <v>1054</v>
      </c>
      <c r="D718" s="100" t="s">
        <v>137</v>
      </c>
      <c r="E718" s="118"/>
      <c r="F718" s="118">
        <f>4632500/1000</f>
        <v>4632.5</v>
      </c>
      <c r="G718" s="118">
        <v>4632.5</v>
      </c>
      <c r="H718" s="118"/>
      <c r="I718" s="91"/>
      <c r="J718" s="91" t="s">
        <v>133</v>
      </c>
      <c r="K718" s="91" t="s">
        <v>140</v>
      </c>
    </row>
    <row r="719" spans="1:11" s="22" customFormat="1" ht="126" customHeight="1">
      <c r="A719" s="100">
        <v>8</v>
      </c>
      <c r="B719" s="74" t="s">
        <v>1368</v>
      </c>
      <c r="C719" s="100" t="s">
        <v>1054</v>
      </c>
      <c r="D719" s="100" t="s">
        <v>137</v>
      </c>
      <c r="E719" s="118"/>
      <c r="F719" s="118">
        <v>9.027</v>
      </c>
      <c r="G719" s="118">
        <v>9.02708</v>
      </c>
      <c r="H719" s="118"/>
      <c r="I719" s="91"/>
      <c r="J719" s="91" t="s">
        <v>133</v>
      </c>
      <c r="K719" s="91" t="s">
        <v>140</v>
      </c>
    </row>
    <row r="720" spans="1:11" s="22" customFormat="1" ht="75" customHeight="1">
      <c r="A720" s="100">
        <v>9</v>
      </c>
      <c r="B720" s="74" t="s">
        <v>1369</v>
      </c>
      <c r="C720" s="100" t="s">
        <v>1055</v>
      </c>
      <c r="D720" s="100" t="s">
        <v>137</v>
      </c>
      <c r="E720" s="118"/>
      <c r="F720" s="118">
        <f>833.94/1000</f>
        <v>0.83394</v>
      </c>
      <c r="G720" s="118">
        <v>0.83394</v>
      </c>
      <c r="H720" s="118"/>
      <c r="I720" s="91"/>
      <c r="J720" s="91" t="s">
        <v>133</v>
      </c>
      <c r="K720" s="91" t="s">
        <v>140</v>
      </c>
    </row>
    <row r="721" spans="1:11" s="22" customFormat="1" ht="198.75" customHeight="1">
      <c r="A721" s="100">
        <v>10</v>
      </c>
      <c r="B721" s="74" t="s">
        <v>1375</v>
      </c>
      <c r="C721" s="100" t="s">
        <v>1056</v>
      </c>
      <c r="D721" s="100" t="s">
        <v>137</v>
      </c>
      <c r="E721" s="118"/>
      <c r="F721" s="118">
        <f>57500000/1000</f>
        <v>57500</v>
      </c>
      <c r="G721" s="118">
        <v>57500</v>
      </c>
      <c r="H721" s="118"/>
      <c r="I721" s="91"/>
      <c r="J721" s="91" t="s">
        <v>133</v>
      </c>
      <c r="K721" s="91" t="s">
        <v>140</v>
      </c>
    </row>
    <row r="722" spans="1:11" s="22" customFormat="1" ht="210.75" customHeight="1">
      <c r="A722" s="100">
        <v>11</v>
      </c>
      <c r="B722" s="74" t="s">
        <v>1376</v>
      </c>
      <c r="C722" s="100" t="s">
        <v>1056</v>
      </c>
      <c r="D722" s="100" t="s">
        <v>137</v>
      </c>
      <c r="E722" s="118"/>
      <c r="F722" s="118">
        <v>545.939</v>
      </c>
      <c r="G722" s="118">
        <v>545.9393699999999</v>
      </c>
      <c r="H722" s="118"/>
      <c r="I722" s="91"/>
      <c r="J722" s="91" t="s">
        <v>133</v>
      </c>
      <c r="K722" s="91" t="s">
        <v>140</v>
      </c>
    </row>
    <row r="723" spans="1:11" s="22" customFormat="1" ht="124.5" customHeight="1">
      <c r="A723" s="100">
        <v>12</v>
      </c>
      <c r="B723" s="74" t="s">
        <v>1374</v>
      </c>
      <c r="C723" s="100" t="s">
        <v>1059</v>
      </c>
      <c r="D723" s="100" t="s">
        <v>137</v>
      </c>
      <c r="E723" s="118"/>
      <c r="F723" s="118">
        <v>2738.94</v>
      </c>
      <c r="G723" s="118">
        <v>2738.94</v>
      </c>
      <c r="H723" s="118"/>
      <c r="I723" s="91"/>
      <c r="J723" s="91" t="s">
        <v>133</v>
      </c>
      <c r="K723" s="91" t="s">
        <v>140</v>
      </c>
    </row>
    <row r="724" spans="1:11" s="22" customFormat="1" ht="126.75" customHeight="1">
      <c r="A724" s="100">
        <v>13</v>
      </c>
      <c r="B724" s="74" t="s">
        <v>1373</v>
      </c>
      <c r="C724" s="100" t="s">
        <v>1059</v>
      </c>
      <c r="D724" s="100" t="s">
        <v>137</v>
      </c>
      <c r="E724" s="118"/>
      <c r="F724" s="118">
        <v>2548.36783</v>
      </c>
      <c r="G724" s="118">
        <v>2548.36783</v>
      </c>
      <c r="H724" s="118"/>
      <c r="I724" s="91"/>
      <c r="J724" s="91" t="s">
        <v>133</v>
      </c>
      <c r="K724" s="91" t="s">
        <v>140</v>
      </c>
    </row>
    <row r="725" spans="1:11" s="22" customFormat="1" ht="81.75" customHeight="1">
      <c r="A725" s="100">
        <v>14</v>
      </c>
      <c r="B725" s="74" t="s">
        <v>1060</v>
      </c>
      <c r="C725" s="100" t="s">
        <v>1059</v>
      </c>
      <c r="D725" s="100" t="s">
        <v>137</v>
      </c>
      <c r="E725" s="118"/>
      <c r="F725" s="118">
        <v>10900</v>
      </c>
      <c r="G725" s="118">
        <v>10900</v>
      </c>
      <c r="H725" s="118"/>
      <c r="I725" s="91"/>
      <c r="J725" s="91" t="s">
        <v>133</v>
      </c>
      <c r="K725" s="91" t="s">
        <v>140</v>
      </c>
    </row>
    <row r="726" spans="1:11" s="22" customFormat="1" ht="96" customHeight="1">
      <c r="A726" s="100">
        <v>15</v>
      </c>
      <c r="B726" s="74" t="s">
        <v>1370</v>
      </c>
      <c r="C726" s="100" t="s">
        <v>1059</v>
      </c>
      <c r="D726" s="100" t="s">
        <v>137</v>
      </c>
      <c r="E726" s="118"/>
      <c r="F726" s="118">
        <v>76.294</v>
      </c>
      <c r="G726" s="118">
        <v>76.29475</v>
      </c>
      <c r="H726" s="118"/>
      <c r="I726" s="91"/>
      <c r="J726" s="91" t="s">
        <v>133</v>
      </c>
      <c r="K726" s="91" t="s">
        <v>140</v>
      </c>
    </row>
    <row r="727" spans="1:11" s="22" customFormat="1" ht="81" customHeight="1">
      <c r="A727" s="100">
        <v>16</v>
      </c>
      <c r="B727" s="74" t="s">
        <v>1371</v>
      </c>
      <c r="C727" s="100" t="s">
        <v>1059</v>
      </c>
      <c r="D727" s="100" t="s">
        <v>137</v>
      </c>
      <c r="E727" s="118"/>
      <c r="F727" s="118">
        <v>2800</v>
      </c>
      <c r="G727" s="118">
        <v>2800</v>
      </c>
      <c r="H727" s="118"/>
      <c r="I727" s="91"/>
      <c r="J727" s="91" t="s">
        <v>133</v>
      </c>
      <c r="K727" s="91" t="s">
        <v>140</v>
      </c>
    </row>
    <row r="728" spans="1:11" s="22" customFormat="1" ht="96.75" customHeight="1">
      <c r="A728" s="100">
        <v>17</v>
      </c>
      <c r="B728" s="74" t="s">
        <v>1372</v>
      </c>
      <c r="C728" s="100" t="s">
        <v>1059</v>
      </c>
      <c r="D728" s="100" t="s">
        <v>137</v>
      </c>
      <c r="E728" s="118"/>
      <c r="F728" s="118">
        <v>29.721880000000002</v>
      </c>
      <c r="G728" s="118">
        <v>29.721880000000002</v>
      </c>
      <c r="H728" s="118"/>
      <c r="I728" s="91"/>
      <c r="J728" s="91" t="s">
        <v>133</v>
      </c>
      <c r="K728" s="91" t="s">
        <v>140</v>
      </c>
    </row>
    <row r="729" spans="1:11" s="22" customFormat="1" ht="101.25" customHeight="1">
      <c r="A729" s="100">
        <v>18</v>
      </c>
      <c r="B729" s="74" t="s">
        <v>1057</v>
      </c>
      <c r="C729" s="100" t="s">
        <v>1058</v>
      </c>
      <c r="D729" s="100" t="s">
        <v>137</v>
      </c>
      <c r="E729" s="118"/>
      <c r="F729" s="118">
        <v>7997.48</v>
      </c>
      <c r="G729" s="118">
        <v>7997.48</v>
      </c>
      <c r="H729" s="118"/>
      <c r="I729" s="91"/>
      <c r="J729" s="91" t="s">
        <v>133</v>
      </c>
      <c r="K729" s="91" t="s">
        <v>140</v>
      </c>
    </row>
    <row r="730" spans="1:11" s="22" customFormat="1" ht="69" customHeight="1">
      <c r="A730" s="100">
        <v>19</v>
      </c>
      <c r="B730" s="74" t="s">
        <v>1061</v>
      </c>
      <c r="C730" s="100" t="s">
        <v>1062</v>
      </c>
      <c r="D730" s="100" t="s">
        <v>137</v>
      </c>
      <c r="E730" s="118"/>
      <c r="F730" s="118">
        <v>95000</v>
      </c>
      <c r="G730" s="118">
        <v>95000</v>
      </c>
      <c r="H730" s="118"/>
      <c r="I730" s="91"/>
      <c r="J730" s="91" t="s">
        <v>133</v>
      </c>
      <c r="K730" s="91" t="s">
        <v>140</v>
      </c>
    </row>
    <row r="731" spans="1:11" s="22" customFormat="1" ht="122.25" customHeight="1">
      <c r="A731" s="100">
        <v>20</v>
      </c>
      <c r="B731" s="74" t="s">
        <v>1063</v>
      </c>
      <c r="C731" s="100" t="s">
        <v>1064</v>
      </c>
      <c r="D731" s="100" t="s">
        <v>137</v>
      </c>
      <c r="E731" s="118"/>
      <c r="F731" s="118">
        <v>80300</v>
      </c>
      <c r="G731" s="118">
        <v>80300</v>
      </c>
      <c r="H731" s="118"/>
      <c r="I731" s="91"/>
      <c r="J731" s="91" t="s">
        <v>133</v>
      </c>
      <c r="K731" s="91" t="s">
        <v>140</v>
      </c>
    </row>
    <row r="732" spans="1:11" s="22" customFormat="1" ht="146.25" customHeight="1">
      <c r="A732" s="100">
        <v>21</v>
      </c>
      <c r="B732" s="74" t="s">
        <v>1065</v>
      </c>
      <c r="C732" s="100" t="s">
        <v>1064</v>
      </c>
      <c r="D732" s="100" t="s">
        <v>137</v>
      </c>
      <c r="E732" s="118"/>
      <c r="F732" s="118">
        <v>788</v>
      </c>
      <c r="G732" s="118">
        <v>788</v>
      </c>
      <c r="H732" s="118"/>
      <c r="I732" s="91"/>
      <c r="J732" s="91" t="s">
        <v>133</v>
      </c>
      <c r="K732" s="91" t="s">
        <v>140</v>
      </c>
    </row>
    <row r="733" spans="1:11" s="22" customFormat="1" ht="56.25" customHeight="1">
      <c r="A733" s="100">
        <v>22</v>
      </c>
      <c r="B733" s="74" t="s">
        <v>1069</v>
      </c>
      <c r="C733" s="100" t="s">
        <v>1070</v>
      </c>
      <c r="D733" s="100" t="s">
        <v>137</v>
      </c>
      <c r="E733" s="118"/>
      <c r="F733" s="118">
        <v>24757.35</v>
      </c>
      <c r="G733" s="118">
        <v>24757.35</v>
      </c>
      <c r="H733" s="118"/>
      <c r="I733" s="91"/>
      <c r="J733" s="91" t="s">
        <v>136</v>
      </c>
      <c r="K733" s="91" t="s">
        <v>140</v>
      </c>
    </row>
    <row r="734" spans="1:11" s="22" customFormat="1" ht="80.25" customHeight="1">
      <c r="A734" s="100">
        <v>23</v>
      </c>
      <c r="B734" s="74" t="s">
        <v>1071</v>
      </c>
      <c r="C734" s="100" t="s">
        <v>1070</v>
      </c>
      <c r="D734" s="100" t="s">
        <v>137</v>
      </c>
      <c r="E734" s="118"/>
      <c r="F734" s="118">
        <f>F733*0.01</f>
        <v>247.5735</v>
      </c>
      <c r="G734" s="118">
        <v>247.5735</v>
      </c>
      <c r="H734" s="118"/>
      <c r="I734" s="91"/>
      <c r="J734" s="91" t="s">
        <v>136</v>
      </c>
      <c r="K734" s="91" t="s">
        <v>140</v>
      </c>
    </row>
    <row r="735" spans="1:11" s="22" customFormat="1" ht="80.25" customHeight="1">
      <c r="A735" s="100">
        <v>24</v>
      </c>
      <c r="B735" s="74" t="s">
        <v>1455</v>
      </c>
      <c r="C735" s="74" t="s">
        <v>180</v>
      </c>
      <c r="D735" s="74" t="s">
        <v>180</v>
      </c>
      <c r="E735" s="74"/>
      <c r="F735" s="99">
        <f>G735</f>
        <v>406417.7</v>
      </c>
      <c r="G735" s="99">
        <v>406417.7</v>
      </c>
      <c r="H735" s="99"/>
      <c r="I735" s="99"/>
      <c r="J735" s="106"/>
      <c r="K735" s="91" t="s">
        <v>179</v>
      </c>
    </row>
    <row r="736" spans="1:11" s="22" customFormat="1" ht="36.75" customHeight="1">
      <c r="A736" s="213" t="s">
        <v>80</v>
      </c>
      <c r="B736" s="214"/>
      <c r="C736" s="214"/>
      <c r="D736" s="215"/>
      <c r="E736" s="118"/>
      <c r="F736" s="118">
        <f>G736</f>
        <v>70036.54521</v>
      </c>
      <c r="G736" s="118">
        <f>G737+G738+G739+G740</f>
        <v>70036.54521</v>
      </c>
      <c r="H736" s="118"/>
      <c r="I736" s="91"/>
      <c r="J736" s="91"/>
      <c r="K736" s="91" t="s">
        <v>140</v>
      </c>
    </row>
    <row r="737" spans="1:11" s="22" customFormat="1" ht="90" customHeight="1">
      <c r="A737" s="100">
        <v>1</v>
      </c>
      <c r="B737" s="74" t="s">
        <v>1072</v>
      </c>
      <c r="C737" s="100" t="s">
        <v>1073</v>
      </c>
      <c r="D737" s="100" t="s">
        <v>134</v>
      </c>
      <c r="E737" s="118"/>
      <c r="F737" s="118">
        <v>6626.53</v>
      </c>
      <c r="G737" s="118">
        <v>6626.53</v>
      </c>
      <c r="H737" s="118"/>
      <c r="I737" s="91"/>
      <c r="J737" s="91" t="s">
        <v>136</v>
      </c>
      <c r="K737" s="91" t="s">
        <v>140</v>
      </c>
    </row>
    <row r="738" spans="1:11" s="22" customFormat="1" ht="102" customHeight="1">
      <c r="A738" s="100">
        <v>2</v>
      </c>
      <c r="B738" s="74" t="s">
        <v>1074</v>
      </c>
      <c r="C738" s="100" t="s">
        <v>1073</v>
      </c>
      <c r="D738" s="100" t="s">
        <v>134</v>
      </c>
      <c r="E738" s="118"/>
      <c r="F738" s="118">
        <v>35.13873</v>
      </c>
      <c r="G738" s="118">
        <v>35.13873</v>
      </c>
      <c r="H738" s="118"/>
      <c r="I738" s="91"/>
      <c r="J738" s="91" t="s">
        <v>136</v>
      </c>
      <c r="K738" s="91" t="s">
        <v>140</v>
      </c>
    </row>
    <row r="739" spans="1:11" s="22" customFormat="1" ht="89.25" customHeight="1">
      <c r="A739" s="100">
        <v>3</v>
      </c>
      <c r="B739" s="74" t="s">
        <v>1075</v>
      </c>
      <c r="C739" s="100" t="s">
        <v>1076</v>
      </c>
      <c r="D739" s="100" t="s">
        <v>134</v>
      </c>
      <c r="E739" s="118"/>
      <c r="F739" s="118">
        <v>62650.399999999994</v>
      </c>
      <c r="G739" s="118">
        <v>62650.399999999994</v>
      </c>
      <c r="H739" s="118"/>
      <c r="I739" s="91"/>
      <c r="J739" s="91" t="s">
        <v>136</v>
      </c>
      <c r="K739" s="91" t="s">
        <v>140</v>
      </c>
    </row>
    <row r="740" spans="1:11" s="22" customFormat="1" ht="92.25" customHeight="1">
      <c r="A740" s="100">
        <v>4</v>
      </c>
      <c r="B740" s="74" t="s">
        <v>1077</v>
      </c>
      <c r="C740" s="100" t="s">
        <v>1076</v>
      </c>
      <c r="D740" s="100" t="s">
        <v>134</v>
      </c>
      <c r="E740" s="118"/>
      <c r="F740" s="118">
        <v>724.47648</v>
      </c>
      <c r="G740" s="118">
        <v>724.47648</v>
      </c>
      <c r="H740" s="118"/>
      <c r="I740" s="91"/>
      <c r="J740" s="91" t="s">
        <v>136</v>
      </c>
      <c r="K740" s="91" t="s">
        <v>140</v>
      </c>
    </row>
    <row r="741" spans="1:11" s="22" customFormat="1" ht="19.5" customHeight="1">
      <c r="A741" s="248" t="s">
        <v>128</v>
      </c>
      <c r="B741" s="249"/>
      <c r="C741" s="249"/>
      <c r="D741" s="250"/>
      <c r="E741" s="118"/>
      <c r="F741" s="118">
        <v>524.8</v>
      </c>
      <c r="G741" s="118">
        <v>524.8</v>
      </c>
      <c r="H741" s="118"/>
      <c r="I741" s="91"/>
      <c r="J741" s="91"/>
      <c r="K741" s="91"/>
    </row>
    <row r="742" spans="1:13" ht="53.25" customHeight="1" outlineLevel="3">
      <c r="A742" s="189" t="s">
        <v>220</v>
      </c>
      <c r="B742" s="189"/>
      <c r="C742" s="189"/>
      <c r="D742" s="189"/>
      <c r="E742" s="189"/>
      <c r="F742" s="62">
        <f>G742</f>
        <v>3054241.7009938997</v>
      </c>
      <c r="G742" s="62">
        <f>G743+G771+G774+G782+G787+G791+G802+G809+G811+G820+G825+G830+G833+G841+G843+G873+G836+G880</f>
        <v>3054241.7009938997</v>
      </c>
      <c r="H742" s="62"/>
      <c r="I742" s="62"/>
      <c r="J742" s="18"/>
      <c r="K742" s="18"/>
      <c r="L742" s="2">
        <v>3037085.5556499995</v>
      </c>
      <c r="M742" s="30"/>
    </row>
    <row r="743" spans="1:11" s="22" customFormat="1" ht="17.25" customHeight="1">
      <c r="A743" s="227" t="s">
        <v>142</v>
      </c>
      <c r="B743" s="228"/>
      <c r="C743" s="228"/>
      <c r="D743" s="228"/>
      <c r="E743" s="229"/>
      <c r="F743" s="76">
        <f>G743</f>
        <v>351137.45054999995</v>
      </c>
      <c r="G743" s="76">
        <f>SUM(G744:G770)</f>
        <v>351137.45054999995</v>
      </c>
      <c r="H743" s="76"/>
      <c r="I743" s="76"/>
      <c r="J743" s="77"/>
      <c r="K743" s="77"/>
    </row>
    <row r="744" spans="1:11" s="22" customFormat="1" ht="84" customHeight="1">
      <c r="A744" s="100">
        <v>1</v>
      </c>
      <c r="B744" s="100" t="s">
        <v>1377</v>
      </c>
      <c r="C744" s="100" t="s">
        <v>1079</v>
      </c>
      <c r="D744" s="100" t="s">
        <v>137</v>
      </c>
      <c r="E744" s="118"/>
      <c r="F744" s="118">
        <f>950/1000</f>
        <v>0.95</v>
      </c>
      <c r="G744" s="118">
        <v>0.95</v>
      </c>
      <c r="H744" s="118"/>
      <c r="I744" s="91"/>
      <c r="J744" s="91" t="s">
        <v>133</v>
      </c>
      <c r="K744" s="91" t="s">
        <v>140</v>
      </c>
    </row>
    <row r="745" spans="1:11" s="22" customFormat="1" ht="75" customHeight="1">
      <c r="A745" s="100">
        <v>2</v>
      </c>
      <c r="B745" s="100" t="s">
        <v>146</v>
      </c>
      <c r="C745" s="100" t="s">
        <v>1079</v>
      </c>
      <c r="D745" s="100" t="s">
        <v>137</v>
      </c>
      <c r="E745" s="118"/>
      <c r="F745" s="118">
        <v>499.5</v>
      </c>
      <c r="G745" s="118">
        <v>499.5</v>
      </c>
      <c r="H745" s="118"/>
      <c r="I745" s="91"/>
      <c r="J745" s="91" t="s">
        <v>133</v>
      </c>
      <c r="K745" s="91" t="s">
        <v>140</v>
      </c>
    </row>
    <row r="746" spans="1:11" s="22" customFormat="1" ht="81" customHeight="1">
      <c r="A746" s="100">
        <v>3</v>
      </c>
      <c r="B746" s="100" t="s">
        <v>1080</v>
      </c>
      <c r="C746" s="100" t="s">
        <v>147</v>
      </c>
      <c r="D746" s="100" t="s">
        <v>137</v>
      </c>
      <c r="E746" s="118"/>
      <c r="F746" s="118">
        <v>4.6263</v>
      </c>
      <c r="G746" s="118">
        <v>4.6263000000000005</v>
      </c>
      <c r="H746" s="118"/>
      <c r="I746" s="91"/>
      <c r="J746" s="91" t="s">
        <v>133</v>
      </c>
      <c r="K746" s="91" t="s">
        <v>140</v>
      </c>
    </row>
    <row r="747" spans="1:11" s="22" customFormat="1" ht="69" customHeight="1">
      <c r="A747" s="100">
        <v>4</v>
      </c>
      <c r="B747" s="100" t="s">
        <v>1081</v>
      </c>
      <c r="C747" s="100" t="s">
        <v>147</v>
      </c>
      <c r="D747" s="100" t="s">
        <v>137</v>
      </c>
      <c r="E747" s="118"/>
      <c r="F747" s="118">
        <v>628.21083</v>
      </c>
      <c r="G747" s="118">
        <v>628.21083</v>
      </c>
      <c r="H747" s="118"/>
      <c r="I747" s="91"/>
      <c r="J747" s="91" t="s">
        <v>133</v>
      </c>
      <c r="K747" s="91" t="s">
        <v>140</v>
      </c>
    </row>
    <row r="748" spans="1:11" s="22" customFormat="1" ht="95.25" customHeight="1">
      <c r="A748" s="100">
        <v>5</v>
      </c>
      <c r="B748" s="100" t="s">
        <v>1082</v>
      </c>
      <c r="C748" s="100" t="s">
        <v>148</v>
      </c>
      <c r="D748" s="100" t="s">
        <v>137</v>
      </c>
      <c r="E748" s="118"/>
      <c r="F748" s="118">
        <v>5.86817</v>
      </c>
      <c r="G748" s="118">
        <v>5.86817</v>
      </c>
      <c r="H748" s="118"/>
      <c r="I748" s="91"/>
      <c r="J748" s="91" t="s">
        <v>133</v>
      </c>
      <c r="K748" s="91" t="s">
        <v>140</v>
      </c>
    </row>
    <row r="749" spans="1:11" s="22" customFormat="1" ht="81.75" customHeight="1">
      <c r="A749" s="100">
        <v>6</v>
      </c>
      <c r="B749" s="100" t="s">
        <v>1378</v>
      </c>
      <c r="C749" s="100" t="s">
        <v>1084</v>
      </c>
      <c r="D749" s="100" t="s">
        <v>137</v>
      </c>
      <c r="E749" s="118"/>
      <c r="F749" s="118">
        <v>69557.46891</v>
      </c>
      <c r="G749" s="118">
        <v>69557.46891</v>
      </c>
      <c r="H749" s="118"/>
      <c r="I749" s="91"/>
      <c r="J749" s="91" t="s">
        <v>133</v>
      </c>
      <c r="K749" s="91" t="s">
        <v>140</v>
      </c>
    </row>
    <row r="750" spans="1:11" s="22" customFormat="1" ht="154.5" customHeight="1">
      <c r="A750" s="100">
        <v>7</v>
      </c>
      <c r="B750" s="100" t="s">
        <v>1083</v>
      </c>
      <c r="C750" s="100" t="s">
        <v>1084</v>
      </c>
      <c r="D750" s="100" t="s">
        <v>137</v>
      </c>
      <c r="E750" s="118"/>
      <c r="F750" s="118">
        <v>470.63283</v>
      </c>
      <c r="G750" s="118">
        <v>470.63283</v>
      </c>
      <c r="H750" s="118"/>
      <c r="I750" s="91"/>
      <c r="J750" s="91" t="s">
        <v>133</v>
      </c>
      <c r="K750" s="91" t="s">
        <v>140</v>
      </c>
    </row>
    <row r="751" spans="1:11" s="22" customFormat="1" ht="97.5" customHeight="1">
      <c r="A751" s="100">
        <v>8</v>
      </c>
      <c r="B751" s="100" t="s">
        <v>1085</v>
      </c>
      <c r="C751" s="100" t="s">
        <v>1084</v>
      </c>
      <c r="D751" s="100" t="s">
        <v>137</v>
      </c>
      <c r="E751" s="118"/>
      <c r="F751" s="118">
        <v>176.69805</v>
      </c>
      <c r="G751" s="118">
        <v>176.69805</v>
      </c>
      <c r="H751" s="118"/>
      <c r="I751" s="91"/>
      <c r="J751" s="91" t="s">
        <v>133</v>
      </c>
      <c r="K751" s="91" t="s">
        <v>140</v>
      </c>
    </row>
    <row r="752" spans="1:11" s="22" customFormat="1" ht="114.75" customHeight="1">
      <c r="A752" s="100">
        <v>9</v>
      </c>
      <c r="B752" s="100" t="s">
        <v>1086</v>
      </c>
      <c r="C752" s="100" t="s">
        <v>1084</v>
      </c>
      <c r="D752" s="100" t="s">
        <v>137</v>
      </c>
      <c r="E752" s="118"/>
      <c r="F752" s="118">
        <v>0</v>
      </c>
      <c r="G752" s="118">
        <v>0</v>
      </c>
      <c r="H752" s="118"/>
      <c r="I752" s="91"/>
      <c r="J752" s="91" t="s">
        <v>133</v>
      </c>
      <c r="K752" s="91" t="s">
        <v>140</v>
      </c>
    </row>
    <row r="753" spans="1:11" s="22" customFormat="1" ht="87" customHeight="1">
      <c r="A753" s="100">
        <v>10</v>
      </c>
      <c r="B753" s="100" t="s">
        <v>1087</v>
      </c>
      <c r="C753" s="100" t="s">
        <v>1084</v>
      </c>
      <c r="D753" s="100" t="s">
        <v>137</v>
      </c>
      <c r="E753" s="118"/>
      <c r="F753" s="118">
        <v>27756.74964</v>
      </c>
      <c r="G753" s="118">
        <v>27756.74964</v>
      </c>
      <c r="H753" s="118"/>
      <c r="I753" s="91"/>
      <c r="J753" s="91" t="s">
        <v>133</v>
      </c>
      <c r="K753" s="91" t="s">
        <v>140</v>
      </c>
    </row>
    <row r="754" spans="1:11" s="22" customFormat="1" ht="113.25" customHeight="1">
      <c r="A754" s="100">
        <v>11</v>
      </c>
      <c r="B754" s="100" t="s">
        <v>1088</v>
      </c>
      <c r="C754" s="100" t="s">
        <v>1084</v>
      </c>
      <c r="D754" s="100" t="s">
        <v>137</v>
      </c>
      <c r="E754" s="118"/>
      <c r="F754" s="118">
        <v>273.84744</v>
      </c>
      <c r="G754" s="118">
        <v>273.84744</v>
      </c>
      <c r="H754" s="118"/>
      <c r="I754" s="91"/>
      <c r="J754" s="91" t="s">
        <v>133</v>
      </c>
      <c r="K754" s="91" t="s">
        <v>140</v>
      </c>
    </row>
    <row r="755" spans="1:11" s="22" customFormat="1" ht="101.25" customHeight="1">
      <c r="A755" s="100">
        <v>12</v>
      </c>
      <c r="B755" s="100" t="s">
        <v>1089</v>
      </c>
      <c r="C755" s="100" t="s">
        <v>1084</v>
      </c>
      <c r="D755" s="100" t="s">
        <v>137</v>
      </c>
      <c r="E755" s="118"/>
      <c r="F755" s="118">
        <v>142.5</v>
      </c>
      <c r="G755" s="118">
        <v>142.5</v>
      </c>
      <c r="H755" s="118"/>
      <c r="I755" s="91"/>
      <c r="J755" s="91" t="s">
        <v>133</v>
      </c>
      <c r="K755" s="91" t="s">
        <v>140</v>
      </c>
    </row>
    <row r="756" spans="1:11" s="22" customFormat="1" ht="90.75" customHeight="1">
      <c r="A756" s="100">
        <v>13</v>
      </c>
      <c r="B756" s="100" t="s">
        <v>1090</v>
      </c>
      <c r="C756" s="100" t="s">
        <v>1084</v>
      </c>
      <c r="D756" s="100" t="s">
        <v>137</v>
      </c>
      <c r="E756" s="118"/>
      <c r="F756" s="118">
        <v>146.5</v>
      </c>
      <c r="G756" s="118">
        <v>146.5</v>
      </c>
      <c r="H756" s="118"/>
      <c r="I756" s="91"/>
      <c r="J756" s="91" t="s">
        <v>133</v>
      </c>
      <c r="K756" s="91" t="s">
        <v>140</v>
      </c>
    </row>
    <row r="757" spans="1:11" s="22" customFormat="1" ht="86.25" customHeight="1">
      <c r="A757" s="100">
        <v>14</v>
      </c>
      <c r="B757" s="100" t="s">
        <v>1091</v>
      </c>
      <c r="C757" s="100" t="s">
        <v>1084</v>
      </c>
      <c r="D757" s="100" t="s">
        <v>137</v>
      </c>
      <c r="E757" s="118"/>
      <c r="F757" s="118">
        <v>13757.362</v>
      </c>
      <c r="G757" s="118">
        <v>13757.362</v>
      </c>
      <c r="H757" s="118"/>
      <c r="I757" s="91"/>
      <c r="J757" s="91" t="s">
        <v>133</v>
      </c>
      <c r="K757" s="91" t="s">
        <v>140</v>
      </c>
    </row>
    <row r="758" spans="1:11" s="22" customFormat="1" ht="104.25" customHeight="1">
      <c r="A758" s="100">
        <v>15</v>
      </c>
      <c r="B758" s="100" t="s">
        <v>1092</v>
      </c>
      <c r="C758" s="100" t="s">
        <v>1084</v>
      </c>
      <c r="D758" s="100" t="s">
        <v>137</v>
      </c>
      <c r="E758" s="118"/>
      <c r="F758" s="118">
        <v>45.77483</v>
      </c>
      <c r="G758" s="118">
        <v>45.77483</v>
      </c>
      <c r="H758" s="118"/>
      <c r="I758" s="91"/>
      <c r="J758" s="91" t="s">
        <v>133</v>
      </c>
      <c r="K758" s="91" t="s">
        <v>140</v>
      </c>
    </row>
    <row r="759" spans="1:11" s="22" customFormat="1" ht="84" customHeight="1">
      <c r="A759" s="100">
        <v>16</v>
      </c>
      <c r="B759" s="100" t="s">
        <v>1093</v>
      </c>
      <c r="C759" s="100" t="s">
        <v>1084</v>
      </c>
      <c r="D759" s="100" t="s">
        <v>137</v>
      </c>
      <c r="E759" s="118"/>
      <c r="F759" s="118">
        <v>794.63374</v>
      </c>
      <c r="G759" s="118">
        <v>794.63374</v>
      </c>
      <c r="H759" s="118"/>
      <c r="I759" s="91"/>
      <c r="J759" s="91" t="s">
        <v>133</v>
      </c>
      <c r="K759" s="91" t="s">
        <v>140</v>
      </c>
    </row>
    <row r="760" spans="1:11" s="22" customFormat="1" ht="102" customHeight="1">
      <c r="A760" s="100">
        <v>17</v>
      </c>
      <c r="B760" s="100" t="s">
        <v>1094</v>
      </c>
      <c r="C760" s="100" t="s">
        <v>1084</v>
      </c>
      <c r="D760" s="100" t="s">
        <v>137</v>
      </c>
      <c r="E760" s="118"/>
      <c r="F760" s="118">
        <v>4.99479</v>
      </c>
      <c r="G760" s="118">
        <v>4.99479</v>
      </c>
      <c r="H760" s="118"/>
      <c r="I760" s="91"/>
      <c r="J760" s="91" t="s">
        <v>133</v>
      </c>
      <c r="K760" s="91" t="s">
        <v>140</v>
      </c>
    </row>
    <row r="761" spans="1:11" s="22" customFormat="1" ht="111.75" customHeight="1">
      <c r="A761" s="100">
        <v>18</v>
      </c>
      <c r="B761" s="100" t="s">
        <v>1095</v>
      </c>
      <c r="C761" s="100" t="s">
        <v>1084</v>
      </c>
      <c r="D761" s="100" t="s">
        <v>137</v>
      </c>
      <c r="E761" s="118"/>
      <c r="F761" s="118">
        <v>5280.424</v>
      </c>
      <c r="G761" s="118">
        <v>5280.424</v>
      </c>
      <c r="H761" s="118"/>
      <c r="I761" s="91"/>
      <c r="J761" s="91" t="s">
        <v>133</v>
      </c>
      <c r="K761" s="91" t="s">
        <v>140</v>
      </c>
    </row>
    <row r="762" spans="1:11" s="22" customFormat="1" ht="133.5" customHeight="1">
      <c r="A762" s="100">
        <v>19</v>
      </c>
      <c r="B762" s="100" t="s">
        <v>1096</v>
      </c>
      <c r="C762" s="100" t="s">
        <v>1084</v>
      </c>
      <c r="D762" s="100" t="s">
        <v>137</v>
      </c>
      <c r="E762" s="118"/>
      <c r="F762" s="118">
        <v>46.73399</v>
      </c>
      <c r="G762" s="118">
        <v>46.73399</v>
      </c>
      <c r="H762" s="118"/>
      <c r="I762" s="91"/>
      <c r="J762" s="91" t="s">
        <v>133</v>
      </c>
      <c r="K762" s="91" t="s">
        <v>140</v>
      </c>
    </row>
    <row r="763" spans="1:11" s="22" customFormat="1" ht="126" customHeight="1">
      <c r="A763" s="100">
        <v>20</v>
      </c>
      <c r="B763" s="100" t="s">
        <v>1097</v>
      </c>
      <c r="C763" s="100" t="s">
        <v>1084</v>
      </c>
      <c r="D763" s="100" t="s">
        <v>137</v>
      </c>
      <c r="E763" s="118"/>
      <c r="F763" s="118">
        <v>16977.97541</v>
      </c>
      <c r="G763" s="118">
        <v>16977.97541</v>
      </c>
      <c r="H763" s="118"/>
      <c r="I763" s="91"/>
      <c r="J763" s="91" t="s">
        <v>133</v>
      </c>
      <c r="K763" s="91" t="s">
        <v>140</v>
      </c>
    </row>
    <row r="764" spans="1:11" s="22" customFormat="1" ht="137.25" customHeight="1">
      <c r="A764" s="100">
        <v>21</v>
      </c>
      <c r="B764" s="100" t="s">
        <v>1098</v>
      </c>
      <c r="C764" s="100" t="s">
        <v>1084</v>
      </c>
      <c r="D764" s="100" t="s">
        <v>137</v>
      </c>
      <c r="E764" s="118"/>
      <c r="F764" s="118">
        <v>156.05096</v>
      </c>
      <c r="G764" s="118">
        <v>156.05096</v>
      </c>
      <c r="H764" s="118"/>
      <c r="I764" s="91"/>
      <c r="J764" s="91" t="s">
        <v>133</v>
      </c>
      <c r="K764" s="91" t="s">
        <v>140</v>
      </c>
    </row>
    <row r="765" spans="1:11" s="22" customFormat="1" ht="125.25" customHeight="1">
      <c r="A765" s="100">
        <v>22</v>
      </c>
      <c r="B765" s="100" t="s">
        <v>1099</v>
      </c>
      <c r="C765" s="100" t="s">
        <v>1084</v>
      </c>
      <c r="D765" s="100" t="s">
        <v>137</v>
      </c>
      <c r="E765" s="118"/>
      <c r="F765" s="118">
        <v>10637.35219</v>
      </c>
      <c r="G765" s="118">
        <v>10637.35219</v>
      </c>
      <c r="H765" s="118"/>
      <c r="I765" s="91"/>
      <c r="J765" s="91" t="s">
        <v>133</v>
      </c>
      <c r="K765" s="91" t="s">
        <v>140</v>
      </c>
    </row>
    <row r="766" spans="1:11" s="22" customFormat="1" ht="100.5" customHeight="1">
      <c r="A766" s="100">
        <v>23</v>
      </c>
      <c r="B766" s="100" t="s">
        <v>1100</v>
      </c>
      <c r="C766" s="100" t="s">
        <v>1084</v>
      </c>
      <c r="D766" s="100" t="s">
        <v>137</v>
      </c>
      <c r="E766" s="118"/>
      <c r="F766" s="118">
        <v>12678.59856</v>
      </c>
      <c r="G766" s="118">
        <v>12678.59856</v>
      </c>
      <c r="H766" s="118"/>
      <c r="I766" s="91"/>
      <c r="J766" s="91" t="s">
        <v>133</v>
      </c>
      <c r="K766" s="91" t="s">
        <v>140</v>
      </c>
    </row>
    <row r="767" spans="1:11" s="22" customFormat="1" ht="110.25" customHeight="1">
      <c r="A767" s="100">
        <v>24</v>
      </c>
      <c r="B767" s="100" t="s">
        <v>1101</v>
      </c>
      <c r="C767" s="100" t="s">
        <v>1084</v>
      </c>
      <c r="D767" s="100" t="s">
        <v>137</v>
      </c>
      <c r="E767" s="118"/>
      <c r="F767" s="118">
        <v>32.47791</v>
      </c>
      <c r="G767" s="118">
        <v>32.47791</v>
      </c>
      <c r="H767" s="118"/>
      <c r="I767" s="91"/>
      <c r="J767" s="91" t="s">
        <v>133</v>
      </c>
      <c r="K767" s="91" t="s">
        <v>140</v>
      </c>
    </row>
    <row r="768" spans="1:11" s="22" customFormat="1" ht="151.5" customHeight="1">
      <c r="A768" s="100">
        <v>25</v>
      </c>
      <c r="B768" s="100" t="s">
        <v>1102</v>
      </c>
      <c r="C768" s="100" t="s">
        <v>1084</v>
      </c>
      <c r="D768" s="100" t="s">
        <v>137</v>
      </c>
      <c r="E768" s="118"/>
      <c r="F768" s="118">
        <v>10000</v>
      </c>
      <c r="G768" s="118">
        <v>10000</v>
      </c>
      <c r="H768" s="118"/>
      <c r="I768" s="91"/>
      <c r="J768" s="91" t="s">
        <v>133</v>
      </c>
      <c r="K768" s="91" t="s">
        <v>140</v>
      </c>
    </row>
    <row r="769" spans="1:11" s="22" customFormat="1" ht="178.5" customHeight="1">
      <c r="A769" s="100">
        <v>26</v>
      </c>
      <c r="B769" s="100" t="s">
        <v>1103</v>
      </c>
      <c r="C769" s="100" t="s">
        <v>1084</v>
      </c>
      <c r="D769" s="100" t="s">
        <v>137</v>
      </c>
      <c r="E769" s="118"/>
      <c r="F769" s="118">
        <v>99.72</v>
      </c>
      <c r="G769" s="118">
        <v>99.72</v>
      </c>
      <c r="H769" s="118"/>
      <c r="I769" s="91"/>
      <c r="J769" s="91" t="s">
        <v>133</v>
      </c>
      <c r="K769" s="91" t="s">
        <v>140</v>
      </c>
    </row>
    <row r="770" spans="1:11" s="22" customFormat="1" ht="84.75" customHeight="1">
      <c r="A770" s="100">
        <v>27</v>
      </c>
      <c r="B770" s="100" t="s">
        <v>143</v>
      </c>
      <c r="C770" s="100" t="s">
        <v>144</v>
      </c>
      <c r="D770" s="100" t="s">
        <v>137</v>
      </c>
      <c r="E770" s="118"/>
      <c r="F770" s="118">
        <v>180961.8</v>
      </c>
      <c r="G770" s="118">
        <v>180961.8</v>
      </c>
      <c r="H770" s="118"/>
      <c r="I770" s="91"/>
      <c r="J770" s="91" t="s">
        <v>145</v>
      </c>
      <c r="K770" s="91" t="s">
        <v>140</v>
      </c>
    </row>
    <row r="771" spans="1:11" s="22" customFormat="1" ht="30" customHeight="1">
      <c r="A771" s="227" t="s">
        <v>43</v>
      </c>
      <c r="B771" s="228" t="s">
        <v>43</v>
      </c>
      <c r="C771" s="228"/>
      <c r="D771" s="228"/>
      <c r="E771" s="229"/>
      <c r="F771" s="76">
        <f>G771</f>
        <v>18744.49486</v>
      </c>
      <c r="G771" s="76">
        <f>G772+G773</f>
        <v>18744.49486</v>
      </c>
      <c r="H771" s="76"/>
      <c r="I771" s="76"/>
      <c r="J771" s="77"/>
      <c r="K771" s="77"/>
    </row>
    <row r="772" spans="1:11" s="22" customFormat="1" ht="143.25" customHeight="1">
      <c r="A772" s="100">
        <v>1</v>
      </c>
      <c r="B772" s="100" t="s">
        <v>1104</v>
      </c>
      <c r="C772" s="100" t="s">
        <v>1105</v>
      </c>
      <c r="D772" s="100" t="s">
        <v>134</v>
      </c>
      <c r="E772" s="118"/>
      <c r="F772" s="118">
        <v>18160.53</v>
      </c>
      <c r="G772" s="118">
        <v>18160.53</v>
      </c>
      <c r="H772" s="118"/>
      <c r="I772" s="91"/>
      <c r="J772" s="91" t="s">
        <v>133</v>
      </c>
      <c r="K772" s="91" t="s">
        <v>140</v>
      </c>
    </row>
    <row r="773" spans="1:11" s="22" customFormat="1" ht="152.25" customHeight="1">
      <c r="A773" s="100">
        <v>2</v>
      </c>
      <c r="B773" s="100" t="s">
        <v>1106</v>
      </c>
      <c r="C773" s="100" t="s">
        <v>1105</v>
      </c>
      <c r="D773" s="100" t="s">
        <v>134</v>
      </c>
      <c r="E773" s="118"/>
      <c r="F773" s="118">
        <v>583.96486</v>
      </c>
      <c r="G773" s="118">
        <v>583.96486</v>
      </c>
      <c r="H773" s="118"/>
      <c r="I773" s="91"/>
      <c r="J773" s="91" t="s">
        <v>133</v>
      </c>
      <c r="K773" s="91" t="s">
        <v>140</v>
      </c>
    </row>
    <row r="774" spans="1:12" s="22" customFormat="1" ht="29.25" customHeight="1">
      <c r="A774" s="227" t="s">
        <v>13</v>
      </c>
      <c r="B774" s="228"/>
      <c r="C774" s="228"/>
      <c r="D774" s="228"/>
      <c r="E774" s="123"/>
      <c r="F774" s="76">
        <f>F775+F776+F777+F778+F779+F780+F781</f>
        <v>31556.636079999997</v>
      </c>
      <c r="G774" s="76">
        <f>G775+G776+G777+G778+G779+G780+G781</f>
        <v>31556.636079999997</v>
      </c>
      <c r="H774" s="76"/>
      <c r="I774" s="76"/>
      <c r="J774" s="76"/>
      <c r="K774" s="77"/>
      <c r="L774" s="77"/>
    </row>
    <row r="775" spans="1:11" s="22" customFormat="1" ht="71.25" customHeight="1">
      <c r="A775" s="100">
        <v>1</v>
      </c>
      <c r="B775" s="100" t="s">
        <v>1107</v>
      </c>
      <c r="C775" s="100" t="s">
        <v>1108</v>
      </c>
      <c r="D775" s="100" t="s">
        <v>137</v>
      </c>
      <c r="E775" s="118"/>
      <c r="F775" s="118">
        <v>29810.254739999997</v>
      </c>
      <c r="G775" s="118">
        <v>29810.254739999997</v>
      </c>
      <c r="H775" s="99"/>
      <c r="I775" s="99"/>
      <c r="J775" s="91" t="s">
        <v>133</v>
      </c>
      <c r="K775" s="91" t="s">
        <v>140</v>
      </c>
    </row>
    <row r="776" spans="1:11" s="22" customFormat="1" ht="95.25" customHeight="1">
      <c r="A776" s="100">
        <v>2</v>
      </c>
      <c r="B776" s="100" t="s">
        <v>1379</v>
      </c>
      <c r="C776" s="100" t="s">
        <v>1108</v>
      </c>
      <c r="D776" s="100" t="s">
        <v>137</v>
      </c>
      <c r="E776" s="118"/>
      <c r="F776" s="118">
        <v>352.83761</v>
      </c>
      <c r="G776" s="118">
        <v>352.83761</v>
      </c>
      <c r="H776" s="99"/>
      <c r="I776" s="99"/>
      <c r="J776" s="91" t="s">
        <v>133</v>
      </c>
      <c r="K776" s="91" t="s">
        <v>140</v>
      </c>
    </row>
    <row r="777" spans="1:11" s="22" customFormat="1" ht="81" customHeight="1">
      <c r="A777" s="100">
        <v>3</v>
      </c>
      <c r="B777" s="100" t="s">
        <v>1109</v>
      </c>
      <c r="C777" s="100" t="s">
        <v>149</v>
      </c>
      <c r="D777" s="100" t="s">
        <v>137</v>
      </c>
      <c r="E777" s="118"/>
      <c r="F777" s="118">
        <v>660</v>
      </c>
      <c r="G777" s="118">
        <v>660</v>
      </c>
      <c r="H777" s="99"/>
      <c r="I777" s="99"/>
      <c r="J777" s="91" t="s">
        <v>133</v>
      </c>
      <c r="K777" s="91" t="s">
        <v>140</v>
      </c>
    </row>
    <row r="778" spans="1:11" s="22" customFormat="1" ht="111" customHeight="1">
      <c r="A778" s="100">
        <v>4</v>
      </c>
      <c r="B778" s="100" t="s">
        <v>1110</v>
      </c>
      <c r="C778" s="100" t="s">
        <v>149</v>
      </c>
      <c r="D778" s="100" t="s">
        <v>137</v>
      </c>
      <c r="E778" s="118"/>
      <c r="F778" s="118">
        <v>5.77523</v>
      </c>
      <c r="G778" s="118">
        <v>5.77523</v>
      </c>
      <c r="H778" s="99"/>
      <c r="I778" s="99"/>
      <c r="J778" s="91" t="s">
        <v>133</v>
      </c>
      <c r="K778" s="91" t="s">
        <v>140</v>
      </c>
    </row>
    <row r="779" spans="1:11" s="22" customFormat="1" ht="86.25" customHeight="1">
      <c r="A779" s="100">
        <v>5</v>
      </c>
      <c r="B779" s="100" t="s">
        <v>1380</v>
      </c>
      <c r="C779" s="100" t="s">
        <v>149</v>
      </c>
      <c r="D779" s="100" t="s">
        <v>137</v>
      </c>
      <c r="E779" s="118"/>
      <c r="F779" s="118">
        <v>50.1005</v>
      </c>
      <c r="G779" s="118">
        <v>50.1005</v>
      </c>
      <c r="H779" s="76"/>
      <c r="I779" s="76"/>
      <c r="J779" s="91" t="s">
        <v>133</v>
      </c>
      <c r="K779" s="91" t="s">
        <v>140</v>
      </c>
    </row>
    <row r="780" spans="1:11" s="22" customFormat="1" ht="85.5" customHeight="1">
      <c r="A780" s="100">
        <v>6</v>
      </c>
      <c r="B780" s="100" t="s">
        <v>1111</v>
      </c>
      <c r="C780" s="100" t="s">
        <v>149</v>
      </c>
      <c r="D780" s="100" t="s">
        <v>137</v>
      </c>
      <c r="E780" s="118"/>
      <c r="F780" s="118">
        <v>675</v>
      </c>
      <c r="G780" s="118">
        <v>675</v>
      </c>
      <c r="H780" s="99"/>
      <c r="I780" s="99"/>
      <c r="J780" s="91" t="s">
        <v>133</v>
      </c>
      <c r="K780" s="91" t="s">
        <v>140</v>
      </c>
    </row>
    <row r="781" spans="1:11" s="22" customFormat="1" ht="113.25" customHeight="1">
      <c r="A781" s="100">
        <v>7</v>
      </c>
      <c r="B781" s="100" t="s">
        <v>1112</v>
      </c>
      <c r="C781" s="100" t="s">
        <v>149</v>
      </c>
      <c r="D781" s="100" t="s">
        <v>137</v>
      </c>
      <c r="E781" s="118"/>
      <c r="F781" s="118">
        <v>2.668</v>
      </c>
      <c r="G781" s="118">
        <v>2.668</v>
      </c>
      <c r="H781" s="76"/>
      <c r="I781" s="76"/>
      <c r="J781" s="91" t="s">
        <v>133</v>
      </c>
      <c r="K781" s="91" t="s">
        <v>140</v>
      </c>
    </row>
    <row r="782" spans="1:11" s="22" customFormat="1" ht="21.75" customHeight="1">
      <c r="A782" s="227" t="s">
        <v>1113</v>
      </c>
      <c r="B782" s="228"/>
      <c r="C782" s="228"/>
      <c r="D782" s="228"/>
      <c r="E782" s="110"/>
      <c r="F782" s="99">
        <f>F783+F784+F785+F786</f>
        <v>1050.63782</v>
      </c>
      <c r="G782" s="99">
        <f>G783+G784+G785+G786</f>
        <v>1050.63782</v>
      </c>
      <c r="H782" s="99"/>
      <c r="I782" s="99"/>
      <c r="J782" s="122"/>
      <c r="K782" s="91"/>
    </row>
    <row r="783" spans="1:11" s="22" customFormat="1" ht="69" customHeight="1">
      <c r="A783" s="100">
        <v>1</v>
      </c>
      <c r="B783" s="100" t="s">
        <v>1114</v>
      </c>
      <c r="C783" s="100" t="s">
        <v>152</v>
      </c>
      <c r="D783" s="100" t="s">
        <v>137</v>
      </c>
      <c r="E783" s="118"/>
      <c r="F783" s="118">
        <v>409.2795</v>
      </c>
      <c r="G783" s="118">
        <v>409.2795</v>
      </c>
      <c r="H783" s="99"/>
      <c r="I783" s="99"/>
      <c r="J783" s="91" t="s">
        <v>133</v>
      </c>
      <c r="K783" s="91" t="s">
        <v>140</v>
      </c>
    </row>
    <row r="784" spans="1:11" s="22" customFormat="1" ht="81" customHeight="1">
      <c r="A784" s="100">
        <v>2</v>
      </c>
      <c r="B784" s="100" t="s">
        <v>1115</v>
      </c>
      <c r="C784" s="100" t="s">
        <v>152</v>
      </c>
      <c r="D784" s="100" t="s">
        <v>137</v>
      </c>
      <c r="E784" s="118"/>
      <c r="F784" s="118">
        <v>1.58203</v>
      </c>
      <c r="G784" s="118">
        <v>1.58203</v>
      </c>
      <c r="H784" s="99"/>
      <c r="I784" s="99"/>
      <c r="J784" s="91" t="s">
        <v>133</v>
      </c>
      <c r="K784" s="91" t="s">
        <v>140</v>
      </c>
    </row>
    <row r="785" spans="1:11" s="22" customFormat="1" ht="66.75" customHeight="1">
      <c r="A785" s="100">
        <v>3</v>
      </c>
      <c r="B785" s="100" t="s">
        <v>1116</v>
      </c>
      <c r="C785" s="100" t="s">
        <v>152</v>
      </c>
      <c r="D785" s="100" t="s">
        <v>137</v>
      </c>
      <c r="E785" s="118"/>
      <c r="F785" s="118">
        <v>637.5</v>
      </c>
      <c r="G785" s="118">
        <v>637.5</v>
      </c>
      <c r="H785" s="99"/>
      <c r="I785" s="99"/>
      <c r="J785" s="91" t="s">
        <v>133</v>
      </c>
      <c r="K785" s="91" t="s">
        <v>140</v>
      </c>
    </row>
    <row r="786" spans="1:11" s="22" customFormat="1" ht="89.25" customHeight="1">
      <c r="A786" s="100">
        <v>4</v>
      </c>
      <c r="B786" s="100" t="s">
        <v>1381</v>
      </c>
      <c r="C786" s="100" t="s">
        <v>152</v>
      </c>
      <c r="D786" s="100" t="s">
        <v>137</v>
      </c>
      <c r="E786" s="118"/>
      <c r="F786" s="118">
        <v>2.27629</v>
      </c>
      <c r="G786" s="118">
        <v>2.27629</v>
      </c>
      <c r="H786" s="99"/>
      <c r="I786" s="99"/>
      <c r="J786" s="91" t="s">
        <v>133</v>
      </c>
      <c r="K786" s="91" t="s">
        <v>140</v>
      </c>
    </row>
    <row r="787" spans="1:11" s="22" customFormat="1" ht="23.25" customHeight="1">
      <c r="A787" s="227" t="s">
        <v>117</v>
      </c>
      <c r="B787" s="228"/>
      <c r="C787" s="228"/>
      <c r="D787" s="228"/>
      <c r="E787" s="110"/>
      <c r="F787" s="99">
        <f>G787</f>
        <v>1484.65115</v>
      </c>
      <c r="G787" s="99">
        <f>G788+G789+G790</f>
        <v>1484.65115</v>
      </c>
      <c r="H787" s="99"/>
      <c r="I787" s="99"/>
      <c r="J787" s="122"/>
      <c r="K787" s="91"/>
    </row>
    <row r="788" spans="1:11" s="22" customFormat="1" ht="56.25" customHeight="1">
      <c r="A788" s="125">
        <v>1</v>
      </c>
      <c r="B788" s="118" t="s">
        <v>1382</v>
      </c>
      <c r="C788" s="99" t="s">
        <v>154</v>
      </c>
      <c r="D788" s="99" t="s">
        <v>137</v>
      </c>
      <c r="E788" s="122"/>
      <c r="F788" s="99">
        <v>1319.97175</v>
      </c>
      <c r="G788" s="99">
        <v>1319.97175</v>
      </c>
      <c r="H788" s="99"/>
      <c r="I788" s="99"/>
      <c r="J788" s="91" t="s">
        <v>133</v>
      </c>
      <c r="K788" s="91" t="s">
        <v>140</v>
      </c>
    </row>
    <row r="789" spans="1:11" s="22" customFormat="1" ht="81.75" customHeight="1">
      <c r="A789" s="125">
        <v>2</v>
      </c>
      <c r="B789" s="118" t="s">
        <v>1117</v>
      </c>
      <c r="C789" s="99" t="s">
        <v>154</v>
      </c>
      <c r="D789" s="99" t="s">
        <v>137</v>
      </c>
      <c r="E789" s="122"/>
      <c r="F789" s="99">
        <v>4.6794</v>
      </c>
      <c r="G789" s="99">
        <v>4.679399999999999</v>
      </c>
      <c r="H789" s="99"/>
      <c r="I789" s="99"/>
      <c r="J789" s="91" t="s">
        <v>133</v>
      </c>
      <c r="K789" s="91" t="s">
        <v>140</v>
      </c>
    </row>
    <row r="790" spans="1:11" s="22" customFormat="1" ht="95.25" customHeight="1">
      <c r="A790" s="125">
        <v>3</v>
      </c>
      <c r="B790" s="118" t="s">
        <v>1118</v>
      </c>
      <c r="C790" s="99" t="s">
        <v>153</v>
      </c>
      <c r="D790" s="99" t="s">
        <v>137</v>
      </c>
      <c r="E790" s="122"/>
      <c r="F790" s="99">
        <v>160</v>
      </c>
      <c r="G790" s="99">
        <v>160</v>
      </c>
      <c r="H790" s="76"/>
      <c r="I790" s="76"/>
      <c r="J790" s="91" t="s">
        <v>133</v>
      </c>
      <c r="K790" s="91" t="s">
        <v>140</v>
      </c>
    </row>
    <row r="791" spans="1:11" s="22" customFormat="1" ht="28.5" customHeight="1">
      <c r="A791" s="227" t="s">
        <v>33</v>
      </c>
      <c r="B791" s="228"/>
      <c r="C791" s="228"/>
      <c r="D791" s="228"/>
      <c r="E791" s="122"/>
      <c r="F791" s="99">
        <f>G791</f>
        <v>22041.973133900003</v>
      </c>
      <c r="G791" s="99">
        <f>G792+G793+G794+G795+G796+G797+G798+G799+G800+G801</f>
        <v>22041.973133900003</v>
      </c>
      <c r="H791" s="99"/>
      <c r="I791" s="99"/>
      <c r="J791" s="124"/>
      <c r="K791" s="91"/>
    </row>
    <row r="792" spans="1:11" s="22" customFormat="1" ht="98.25" customHeight="1">
      <c r="A792" s="125">
        <v>1</v>
      </c>
      <c r="B792" s="118" t="s">
        <v>1119</v>
      </c>
      <c r="C792" s="118" t="s">
        <v>156</v>
      </c>
      <c r="D792" s="99" t="s">
        <v>134</v>
      </c>
      <c r="E792" s="122"/>
      <c r="F792" s="99">
        <v>4.99</v>
      </c>
      <c r="G792" s="99">
        <v>4.99</v>
      </c>
      <c r="H792" s="76"/>
      <c r="I792" s="76"/>
      <c r="J792" s="91" t="s">
        <v>133</v>
      </c>
      <c r="K792" s="91" t="s">
        <v>140</v>
      </c>
    </row>
    <row r="793" spans="1:11" s="22" customFormat="1" ht="117" customHeight="1">
      <c r="A793" s="125">
        <v>2</v>
      </c>
      <c r="B793" s="118" t="s">
        <v>1120</v>
      </c>
      <c r="C793" s="118" t="s">
        <v>156</v>
      </c>
      <c r="D793" s="99" t="s">
        <v>134</v>
      </c>
      <c r="E793" s="122"/>
      <c r="F793" s="99">
        <v>0.91277</v>
      </c>
      <c r="G793" s="99">
        <v>0.91277</v>
      </c>
      <c r="H793" s="99"/>
      <c r="I793" s="99"/>
      <c r="J793" s="91" t="s">
        <v>133</v>
      </c>
      <c r="K793" s="91" t="s">
        <v>140</v>
      </c>
    </row>
    <row r="794" spans="1:11" s="22" customFormat="1" ht="108" customHeight="1">
      <c r="A794" s="125">
        <v>3</v>
      </c>
      <c r="B794" s="118" t="s">
        <v>1121</v>
      </c>
      <c r="C794" s="118" t="s">
        <v>156</v>
      </c>
      <c r="D794" s="99" t="s">
        <v>134</v>
      </c>
      <c r="E794" s="122"/>
      <c r="F794" s="99">
        <v>4.99</v>
      </c>
      <c r="G794" s="99">
        <v>4.99</v>
      </c>
      <c r="H794" s="99"/>
      <c r="I794" s="99"/>
      <c r="J794" s="91" t="s">
        <v>133</v>
      </c>
      <c r="K794" s="91" t="s">
        <v>140</v>
      </c>
    </row>
    <row r="795" spans="1:11" s="22" customFormat="1" ht="114" customHeight="1">
      <c r="A795" s="125">
        <v>4</v>
      </c>
      <c r="B795" s="118" t="s">
        <v>1122</v>
      </c>
      <c r="C795" s="118" t="s">
        <v>156</v>
      </c>
      <c r="D795" s="99" t="s">
        <v>134</v>
      </c>
      <c r="E795" s="122"/>
      <c r="F795" s="99">
        <v>0.91277</v>
      </c>
      <c r="G795" s="99">
        <v>0.91277</v>
      </c>
      <c r="H795" s="76"/>
      <c r="I795" s="76"/>
      <c r="J795" s="91" t="s">
        <v>133</v>
      </c>
      <c r="K795" s="91" t="s">
        <v>140</v>
      </c>
    </row>
    <row r="796" spans="1:11" s="22" customFormat="1" ht="106.5" customHeight="1">
      <c r="A796" s="125">
        <v>5</v>
      </c>
      <c r="B796" s="118" t="s">
        <v>1123</v>
      </c>
      <c r="C796" s="118" t="s">
        <v>155</v>
      </c>
      <c r="D796" s="99" t="s">
        <v>134</v>
      </c>
      <c r="E796" s="122"/>
      <c r="F796" s="99">
        <v>2769.77574</v>
      </c>
      <c r="G796" s="99">
        <v>2769.77574</v>
      </c>
      <c r="H796" s="99"/>
      <c r="I796" s="99"/>
      <c r="J796" s="91" t="s">
        <v>133</v>
      </c>
      <c r="K796" s="91" t="s">
        <v>140</v>
      </c>
    </row>
    <row r="797" spans="1:11" s="22" customFormat="1" ht="114.75" customHeight="1">
      <c r="A797" s="125">
        <v>6</v>
      </c>
      <c r="B797" s="118" t="s">
        <v>1124</v>
      </c>
      <c r="C797" s="118" t="s">
        <v>155</v>
      </c>
      <c r="D797" s="99" t="s">
        <v>134</v>
      </c>
      <c r="E797" s="122"/>
      <c r="F797" s="99">
        <v>3174.69951</v>
      </c>
      <c r="G797" s="99">
        <v>3174.69951</v>
      </c>
      <c r="H797" s="99"/>
      <c r="I797" s="99"/>
      <c r="J797" s="91" t="s">
        <v>133</v>
      </c>
      <c r="K797" s="91" t="s">
        <v>140</v>
      </c>
    </row>
    <row r="798" spans="1:11" s="22" customFormat="1" ht="111.75" customHeight="1">
      <c r="A798" s="125">
        <v>7</v>
      </c>
      <c r="B798" s="118" t="s">
        <v>1125</v>
      </c>
      <c r="C798" s="118" t="s">
        <v>155</v>
      </c>
      <c r="D798" s="99" t="s">
        <v>134</v>
      </c>
      <c r="E798" s="122"/>
      <c r="F798" s="99">
        <v>2478.32531</v>
      </c>
      <c r="G798" s="99">
        <v>2478.32531</v>
      </c>
      <c r="H798" s="99"/>
      <c r="I798" s="99"/>
      <c r="J798" s="91" t="s">
        <v>133</v>
      </c>
      <c r="K798" s="91" t="s">
        <v>140</v>
      </c>
    </row>
    <row r="799" spans="1:11" s="22" customFormat="1" ht="111.75" customHeight="1">
      <c r="A799" s="125">
        <v>8</v>
      </c>
      <c r="B799" s="118" t="s">
        <v>1126</v>
      </c>
      <c r="C799" s="118" t="s">
        <v>155</v>
      </c>
      <c r="D799" s="99" t="s">
        <v>134</v>
      </c>
      <c r="E799" s="122"/>
      <c r="F799" s="99">
        <v>4110.79316</v>
      </c>
      <c r="G799" s="99">
        <v>4110.79316</v>
      </c>
      <c r="H799" s="99"/>
      <c r="I799" s="99"/>
      <c r="J799" s="91" t="s">
        <v>133</v>
      </c>
      <c r="K799" s="91" t="s">
        <v>140</v>
      </c>
    </row>
    <row r="800" spans="1:11" s="22" customFormat="1" ht="123.75" customHeight="1">
      <c r="A800" s="125">
        <v>9</v>
      </c>
      <c r="B800" s="118" t="s">
        <v>1127</v>
      </c>
      <c r="C800" s="118" t="s">
        <v>155</v>
      </c>
      <c r="D800" s="99" t="s">
        <v>134</v>
      </c>
      <c r="E800" s="122"/>
      <c r="F800" s="99">
        <v>9402.54839</v>
      </c>
      <c r="G800" s="99">
        <v>9402.54839</v>
      </c>
      <c r="H800" s="76"/>
      <c r="I800" s="76"/>
      <c r="J800" s="91" t="s">
        <v>133</v>
      </c>
      <c r="K800" s="91" t="s">
        <v>140</v>
      </c>
    </row>
    <row r="801" spans="1:11" s="22" customFormat="1" ht="138.75" customHeight="1">
      <c r="A801" s="125">
        <v>10</v>
      </c>
      <c r="B801" s="118" t="s">
        <v>1440</v>
      </c>
      <c r="C801" s="118" t="s">
        <v>155</v>
      </c>
      <c r="D801" s="99" t="s">
        <v>134</v>
      </c>
      <c r="E801" s="122"/>
      <c r="F801" s="99">
        <f>F800*0.01</f>
        <v>94.0254839</v>
      </c>
      <c r="G801" s="99">
        <v>94.0254839</v>
      </c>
      <c r="H801" s="99"/>
      <c r="I801" s="99"/>
      <c r="J801" s="91" t="s">
        <v>133</v>
      </c>
      <c r="K801" s="91" t="s">
        <v>140</v>
      </c>
    </row>
    <row r="802" spans="1:11" s="22" customFormat="1" ht="27" customHeight="1">
      <c r="A802" s="227" t="s">
        <v>1128</v>
      </c>
      <c r="B802" s="228"/>
      <c r="C802" s="228"/>
      <c r="D802" s="228"/>
      <c r="E802" s="122"/>
      <c r="F802" s="99">
        <f>F803+F804+F805+F806+F807+F808</f>
        <v>95116.38067</v>
      </c>
      <c r="G802" s="99">
        <f>G803+G804+G805+G806+G807+G808</f>
        <v>95116.38059</v>
      </c>
      <c r="H802" s="99"/>
      <c r="I802" s="99"/>
      <c r="J802" s="121"/>
      <c r="K802" s="91"/>
    </row>
    <row r="803" spans="1:11" s="22" customFormat="1" ht="75.75" customHeight="1">
      <c r="A803" s="91">
        <v>1</v>
      </c>
      <c r="B803" s="118" t="s">
        <v>1383</v>
      </c>
      <c r="C803" s="118" t="s">
        <v>159</v>
      </c>
      <c r="D803" s="99" t="s">
        <v>137</v>
      </c>
      <c r="E803" s="121"/>
      <c r="F803" s="99">
        <f>83000000/1000</f>
        <v>83000</v>
      </c>
      <c r="G803" s="99">
        <v>83000</v>
      </c>
      <c r="H803" s="99"/>
      <c r="I803" s="99"/>
      <c r="J803" s="91" t="s">
        <v>133</v>
      </c>
      <c r="K803" s="91" t="s">
        <v>140</v>
      </c>
    </row>
    <row r="804" spans="1:11" s="22" customFormat="1" ht="85.5" customHeight="1">
      <c r="A804" s="91">
        <v>2</v>
      </c>
      <c r="B804" s="118" t="s">
        <v>1384</v>
      </c>
      <c r="C804" s="118" t="s">
        <v>159</v>
      </c>
      <c r="D804" s="99" t="s">
        <v>137</v>
      </c>
      <c r="E804" s="121"/>
      <c r="F804" s="99">
        <v>800.8918000000001</v>
      </c>
      <c r="G804" s="99">
        <v>800.8918000000001</v>
      </c>
      <c r="H804" s="76"/>
      <c r="I804" s="76"/>
      <c r="J804" s="91" t="s">
        <v>133</v>
      </c>
      <c r="K804" s="91" t="s">
        <v>140</v>
      </c>
    </row>
    <row r="805" spans="1:11" s="22" customFormat="1" ht="66.75" customHeight="1">
      <c r="A805" s="91">
        <v>3</v>
      </c>
      <c r="B805" s="118" t="s">
        <v>160</v>
      </c>
      <c r="C805" s="118" t="s">
        <v>161</v>
      </c>
      <c r="D805" s="99" t="s">
        <v>137</v>
      </c>
      <c r="E805" s="121"/>
      <c r="F805" s="99">
        <v>592</v>
      </c>
      <c r="G805" s="99">
        <v>592</v>
      </c>
      <c r="H805" s="99"/>
      <c r="I805" s="99"/>
      <c r="J805" s="91" t="s">
        <v>133</v>
      </c>
      <c r="K805" s="91" t="s">
        <v>140</v>
      </c>
    </row>
    <row r="806" spans="1:11" s="22" customFormat="1" ht="100.5" customHeight="1">
      <c r="A806" s="91">
        <v>4</v>
      </c>
      <c r="B806" s="118" t="s">
        <v>1385</v>
      </c>
      <c r="C806" s="118" t="s">
        <v>161</v>
      </c>
      <c r="D806" s="99" t="s">
        <v>137</v>
      </c>
      <c r="E806" s="121"/>
      <c r="F806" s="99">
        <v>4.99952</v>
      </c>
      <c r="G806" s="99">
        <v>4.99952</v>
      </c>
      <c r="H806" s="99"/>
      <c r="I806" s="99"/>
      <c r="J806" s="91" t="s">
        <v>133</v>
      </c>
      <c r="K806" s="91" t="s">
        <v>140</v>
      </c>
    </row>
    <row r="807" spans="1:11" s="22" customFormat="1" ht="73.5" customHeight="1">
      <c r="A807" s="91">
        <v>5</v>
      </c>
      <c r="B807" s="118" t="s">
        <v>1386</v>
      </c>
      <c r="C807" s="118" t="s">
        <v>161</v>
      </c>
      <c r="D807" s="99" t="s">
        <v>137</v>
      </c>
      <c r="E807" s="121"/>
      <c r="F807" s="99">
        <f>10618497.08/1000</f>
        <v>10618.49708</v>
      </c>
      <c r="G807" s="99">
        <v>10618.497</v>
      </c>
      <c r="H807" s="99"/>
      <c r="I807" s="99"/>
      <c r="J807" s="91" t="s">
        <v>133</v>
      </c>
      <c r="K807" s="91" t="s">
        <v>140</v>
      </c>
    </row>
    <row r="808" spans="1:11" s="22" customFormat="1" ht="96.75" customHeight="1">
      <c r="A808" s="91">
        <v>6</v>
      </c>
      <c r="B808" s="118" t="s">
        <v>1387</v>
      </c>
      <c r="C808" s="118" t="s">
        <v>161</v>
      </c>
      <c r="D808" s="99" t="s">
        <v>137</v>
      </c>
      <c r="E808" s="121"/>
      <c r="F808" s="99">
        <v>99.99227</v>
      </c>
      <c r="G808" s="99">
        <v>99.99227</v>
      </c>
      <c r="H808" s="99"/>
      <c r="I808" s="99"/>
      <c r="J808" s="91" t="s">
        <v>133</v>
      </c>
      <c r="K808" s="91" t="s">
        <v>140</v>
      </c>
    </row>
    <row r="809" spans="1:11" s="22" customFormat="1" ht="33" customHeight="1">
      <c r="A809" s="227" t="s">
        <v>948</v>
      </c>
      <c r="B809" s="228"/>
      <c r="C809" s="228"/>
      <c r="D809" s="228"/>
      <c r="E809" s="120"/>
      <c r="F809" s="99">
        <v>3062.24</v>
      </c>
      <c r="G809" s="118">
        <v>3062.24</v>
      </c>
      <c r="H809" s="99"/>
      <c r="I809" s="99"/>
      <c r="J809" s="124"/>
      <c r="K809" s="91"/>
    </row>
    <row r="810" spans="1:11" s="22" customFormat="1" ht="129" customHeight="1">
      <c r="A810" s="91">
        <v>1</v>
      </c>
      <c r="B810" s="118" t="s">
        <v>1129</v>
      </c>
      <c r="C810" s="118" t="s">
        <v>138</v>
      </c>
      <c r="D810" s="99" t="s">
        <v>134</v>
      </c>
      <c r="E810" s="121"/>
      <c r="F810" s="99">
        <v>3062.24</v>
      </c>
      <c r="G810" s="99">
        <v>3062.24</v>
      </c>
      <c r="H810" s="99"/>
      <c r="I810" s="99"/>
      <c r="J810" s="91" t="s">
        <v>133</v>
      </c>
      <c r="K810" s="91" t="s">
        <v>140</v>
      </c>
    </row>
    <row r="811" spans="1:11" s="22" customFormat="1" ht="30.75" customHeight="1">
      <c r="A811" s="227" t="s">
        <v>961</v>
      </c>
      <c r="B811" s="228"/>
      <c r="C811" s="228"/>
      <c r="D811" s="228"/>
      <c r="E811" s="126"/>
      <c r="F811" s="99">
        <f>F815+F816+F817+F812+F813+F814+F818+F819</f>
        <v>7915.29327</v>
      </c>
      <c r="G811" s="99">
        <f>G815+G816+G817+G812+G813+G814+G818+G819</f>
        <v>7915.29327</v>
      </c>
      <c r="H811" s="99"/>
      <c r="I811" s="99"/>
      <c r="J811" s="121"/>
      <c r="K811" s="91"/>
    </row>
    <row r="812" spans="1:11" s="22" customFormat="1" ht="82.5" customHeight="1">
      <c r="A812" s="91">
        <v>4</v>
      </c>
      <c r="B812" s="118" t="s">
        <v>1132</v>
      </c>
      <c r="C812" s="118" t="s">
        <v>163</v>
      </c>
      <c r="D812" s="99" t="s">
        <v>137</v>
      </c>
      <c r="E812" s="91"/>
      <c r="F812" s="118">
        <v>437.39</v>
      </c>
      <c r="G812" s="118">
        <v>437.39</v>
      </c>
      <c r="H812" s="99"/>
      <c r="I812" s="99"/>
      <c r="J812" s="91" t="s">
        <v>133</v>
      </c>
      <c r="K812" s="91" t="s">
        <v>140</v>
      </c>
    </row>
    <row r="813" spans="1:11" s="22" customFormat="1" ht="102" customHeight="1">
      <c r="A813" s="91">
        <v>5</v>
      </c>
      <c r="B813" s="118" t="s">
        <v>1133</v>
      </c>
      <c r="C813" s="118" t="s">
        <v>163</v>
      </c>
      <c r="D813" s="99" t="s">
        <v>137</v>
      </c>
      <c r="E813" s="91"/>
      <c r="F813" s="118">
        <v>130</v>
      </c>
      <c r="G813" s="118">
        <v>130</v>
      </c>
      <c r="H813" s="99"/>
      <c r="I813" s="99"/>
      <c r="J813" s="91" t="s">
        <v>133</v>
      </c>
      <c r="K813" s="91" t="s">
        <v>140</v>
      </c>
    </row>
    <row r="814" spans="1:11" s="22" customFormat="1" ht="118.5" customHeight="1">
      <c r="A814" s="91">
        <v>6</v>
      </c>
      <c r="B814" s="118" t="s">
        <v>1134</v>
      </c>
      <c r="C814" s="118" t="s">
        <v>163</v>
      </c>
      <c r="D814" s="99" t="s">
        <v>137</v>
      </c>
      <c r="E814" s="91"/>
      <c r="F814" s="118">
        <v>4.4</v>
      </c>
      <c r="G814" s="118">
        <v>4.4</v>
      </c>
      <c r="H814" s="99"/>
      <c r="I814" s="99"/>
      <c r="J814" s="91" t="s">
        <v>133</v>
      </c>
      <c r="K814" s="91" t="s">
        <v>140</v>
      </c>
    </row>
    <row r="815" spans="1:11" s="22" customFormat="1" ht="148.5" customHeight="1">
      <c r="A815" s="91">
        <v>1</v>
      </c>
      <c r="B815" s="118" t="s">
        <v>1388</v>
      </c>
      <c r="C815" s="118" t="s">
        <v>162</v>
      </c>
      <c r="D815" s="99" t="s">
        <v>137</v>
      </c>
      <c r="E815" s="91"/>
      <c r="F815" s="118">
        <v>4000</v>
      </c>
      <c r="G815" s="118">
        <v>4000</v>
      </c>
      <c r="H815" s="99"/>
      <c r="I815" s="99"/>
      <c r="J815" s="91" t="s">
        <v>133</v>
      </c>
      <c r="K815" s="91" t="s">
        <v>140</v>
      </c>
    </row>
    <row r="816" spans="1:11" s="22" customFormat="1" ht="84" customHeight="1">
      <c r="A816" s="91">
        <v>2</v>
      </c>
      <c r="B816" s="118" t="s">
        <v>1130</v>
      </c>
      <c r="C816" s="118" t="s">
        <v>163</v>
      </c>
      <c r="D816" s="99" t="s">
        <v>137</v>
      </c>
      <c r="E816" s="91"/>
      <c r="F816" s="118">
        <v>1910</v>
      </c>
      <c r="G816" s="118">
        <v>1910</v>
      </c>
      <c r="H816" s="99"/>
      <c r="I816" s="99"/>
      <c r="J816" s="91" t="s">
        <v>133</v>
      </c>
      <c r="K816" s="91" t="s">
        <v>140</v>
      </c>
    </row>
    <row r="817" spans="1:11" s="22" customFormat="1" ht="110.25" customHeight="1">
      <c r="A817" s="91">
        <v>3</v>
      </c>
      <c r="B817" s="118" t="s">
        <v>1131</v>
      </c>
      <c r="C817" s="118" t="s">
        <v>163</v>
      </c>
      <c r="D817" s="99" t="s">
        <v>137</v>
      </c>
      <c r="E817" s="91"/>
      <c r="F817" s="118">
        <v>27.23477</v>
      </c>
      <c r="G817" s="118">
        <v>27.23477</v>
      </c>
      <c r="H817" s="76"/>
      <c r="I817" s="76"/>
      <c r="J817" s="91" t="s">
        <v>133</v>
      </c>
      <c r="K817" s="91" t="s">
        <v>140</v>
      </c>
    </row>
    <row r="818" spans="1:11" s="22" customFormat="1" ht="59.25" customHeight="1">
      <c r="A818" s="91">
        <v>7</v>
      </c>
      <c r="B818" s="118" t="s">
        <v>1389</v>
      </c>
      <c r="C818" s="118" t="s">
        <v>162</v>
      </c>
      <c r="D818" s="99" t="s">
        <v>137</v>
      </c>
      <c r="E818" s="91"/>
      <c r="F818" s="118">
        <v>1275.001</v>
      </c>
      <c r="G818" s="118">
        <v>1275.001</v>
      </c>
      <c r="H818" s="99"/>
      <c r="I818" s="99"/>
      <c r="J818" s="91" t="s">
        <v>133</v>
      </c>
      <c r="K818" s="91" t="s">
        <v>140</v>
      </c>
    </row>
    <row r="819" spans="1:11" s="22" customFormat="1" ht="65.25" customHeight="1">
      <c r="A819" s="91">
        <v>8</v>
      </c>
      <c r="B819" s="118" t="s">
        <v>1135</v>
      </c>
      <c r="C819" s="118" t="s">
        <v>162</v>
      </c>
      <c r="D819" s="99" t="s">
        <v>137</v>
      </c>
      <c r="E819" s="91"/>
      <c r="F819" s="118">
        <v>131.2675</v>
      </c>
      <c r="G819" s="118">
        <v>131.2675</v>
      </c>
      <c r="H819" s="99"/>
      <c r="I819" s="99"/>
      <c r="J819" s="91" t="s">
        <v>133</v>
      </c>
      <c r="K819" s="91" t="s">
        <v>140</v>
      </c>
    </row>
    <row r="820" spans="1:11" s="22" customFormat="1" ht="24.75" customHeight="1">
      <c r="A820" s="227" t="s">
        <v>977</v>
      </c>
      <c r="B820" s="228"/>
      <c r="C820" s="228"/>
      <c r="D820" s="228"/>
      <c r="E820" s="120"/>
      <c r="F820" s="118">
        <f>G820</f>
        <v>87269.55674</v>
      </c>
      <c r="G820" s="118">
        <f>G821+G822+G823+G824</f>
        <v>87269.55674</v>
      </c>
      <c r="H820" s="99"/>
      <c r="I820" s="99"/>
      <c r="J820" s="124"/>
      <c r="K820" s="91"/>
    </row>
    <row r="821" spans="1:11" s="22" customFormat="1" ht="99" customHeight="1">
      <c r="A821" s="100">
        <v>1</v>
      </c>
      <c r="B821" s="118" t="s">
        <v>1136</v>
      </c>
      <c r="C821" s="118" t="s">
        <v>164</v>
      </c>
      <c r="D821" s="91" t="s">
        <v>134</v>
      </c>
      <c r="E821" s="118"/>
      <c r="F821" s="118">
        <v>78000</v>
      </c>
      <c r="G821" s="118">
        <v>78000</v>
      </c>
      <c r="H821" s="99"/>
      <c r="I821" s="99"/>
      <c r="J821" s="91" t="s">
        <v>133</v>
      </c>
      <c r="K821" s="91" t="s">
        <v>140</v>
      </c>
    </row>
    <row r="822" spans="1:11" s="22" customFormat="1" ht="118.5" customHeight="1">
      <c r="A822" s="100">
        <v>2</v>
      </c>
      <c r="B822" s="118" t="s">
        <v>1137</v>
      </c>
      <c r="C822" s="118" t="s">
        <v>164</v>
      </c>
      <c r="D822" s="91" t="s">
        <v>134</v>
      </c>
      <c r="E822" s="118"/>
      <c r="F822" s="118">
        <f>F821*0.01</f>
        <v>780</v>
      </c>
      <c r="G822" s="118">
        <f>G821*0.01</f>
        <v>780</v>
      </c>
      <c r="H822" s="99"/>
      <c r="I822" s="99"/>
      <c r="J822" s="91" t="s">
        <v>133</v>
      </c>
      <c r="K822" s="91" t="s">
        <v>140</v>
      </c>
    </row>
    <row r="823" spans="1:11" s="22" customFormat="1" ht="87" customHeight="1">
      <c r="A823" s="100">
        <v>3</v>
      </c>
      <c r="B823" s="118" t="s">
        <v>1138</v>
      </c>
      <c r="C823" s="118" t="s">
        <v>1139</v>
      </c>
      <c r="D823" s="91" t="s">
        <v>134</v>
      </c>
      <c r="E823" s="118"/>
      <c r="F823" s="118">
        <v>8400</v>
      </c>
      <c r="G823" s="118">
        <v>8400</v>
      </c>
      <c r="H823" s="99"/>
      <c r="I823" s="99"/>
      <c r="J823" s="91" t="s">
        <v>133</v>
      </c>
      <c r="K823" s="91" t="s">
        <v>140</v>
      </c>
    </row>
    <row r="824" spans="1:11" s="22" customFormat="1" ht="103.5" customHeight="1">
      <c r="A824" s="100">
        <v>4</v>
      </c>
      <c r="B824" s="118" t="s">
        <v>1140</v>
      </c>
      <c r="C824" s="118" t="s">
        <v>1139</v>
      </c>
      <c r="D824" s="91" t="s">
        <v>134</v>
      </c>
      <c r="E824" s="118"/>
      <c r="F824" s="118">
        <v>89.55674</v>
      </c>
      <c r="G824" s="118">
        <v>89.55674</v>
      </c>
      <c r="H824" s="99"/>
      <c r="I824" s="99"/>
      <c r="J824" s="91" t="s">
        <v>133</v>
      </c>
      <c r="K824" s="91" t="s">
        <v>140</v>
      </c>
    </row>
    <row r="825" spans="1:11" s="22" customFormat="1" ht="25.5" customHeight="1">
      <c r="A825" s="227" t="s">
        <v>123</v>
      </c>
      <c r="B825" s="228" t="s">
        <v>123</v>
      </c>
      <c r="C825" s="228"/>
      <c r="D825" s="228"/>
      <c r="E825" s="120"/>
      <c r="F825" s="118">
        <f>G825</f>
        <v>32470.84822</v>
      </c>
      <c r="G825" s="118">
        <f>G826+G827+G828+G829</f>
        <v>32470.84822</v>
      </c>
      <c r="H825" s="99"/>
      <c r="I825" s="99"/>
      <c r="J825" s="124"/>
      <c r="K825" s="91"/>
    </row>
    <row r="826" spans="1:11" s="22" customFormat="1" ht="98.25" customHeight="1">
      <c r="A826" s="100">
        <v>1</v>
      </c>
      <c r="B826" s="118" t="s">
        <v>1141</v>
      </c>
      <c r="C826" s="118" t="s">
        <v>1142</v>
      </c>
      <c r="D826" s="91" t="s">
        <v>134</v>
      </c>
      <c r="E826" s="118"/>
      <c r="F826" s="118">
        <v>16696.95</v>
      </c>
      <c r="G826" s="118">
        <v>16696.95</v>
      </c>
      <c r="H826" s="99"/>
      <c r="I826" s="99"/>
      <c r="J826" s="91" t="s">
        <v>133</v>
      </c>
      <c r="K826" s="91" t="s">
        <v>140</v>
      </c>
    </row>
    <row r="827" spans="1:11" s="22" customFormat="1" ht="119.25" customHeight="1">
      <c r="A827" s="100">
        <v>2</v>
      </c>
      <c r="B827" s="118" t="s">
        <v>1143</v>
      </c>
      <c r="C827" s="118" t="s">
        <v>1142</v>
      </c>
      <c r="D827" s="91" t="s">
        <v>134</v>
      </c>
      <c r="E827" s="118"/>
      <c r="F827" s="118">
        <v>166.9695</v>
      </c>
      <c r="G827" s="118">
        <v>166.9695</v>
      </c>
      <c r="H827" s="99"/>
      <c r="I827" s="99"/>
      <c r="J827" s="91" t="s">
        <v>133</v>
      </c>
      <c r="K827" s="91" t="s">
        <v>140</v>
      </c>
    </row>
    <row r="828" spans="1:11" s="22" customFormat="1" ht="63" customHeight="1">
      <c r="A828" s="100">
        <v>3</v>
      </c>
      <c r="B828" s="118" t="s">
        <v>1144</v>
      </c>
      <c r="C828" s="118" t="s">
        <v>1145</v>
      </c>
      <c r="D828" s="91" t="s">
        <v>134</v>
      </c>
      <c r="E828" s="118"/>
      <c r="F828" s="118">
        <v>15429.87918</v>
      </c>
      <c r="G828" s="118">
        <v>15429.87918</v>
      </c>
      <c r="H828" s="99"/>
      <c r="I828" s="99"/>
      <c r="J828" s="91" t="s">
        <v>133</v>
      </c>
      <c r="K828" s="91" t="s">
        <v>140</v>
      </c>
    </row>
    <row r="829" spans="1:11" s="22" customFormat="1" ht="90" customHeight="1">
      <c r="A829" s="100">
        <v>4</v>
      </c>
      <c r="B829" s="118" t="s">
        <v>1146</v>
      </c>
      <c r="C829" s="118" t="s">
        <v>1145</v>
      </c>
      <c r="D829" s="91" t="s">
        <v>134</v>
      </c>
      <c r="E829" s="118"/>
      <c r="F829" s="118">
        <v>177.04954</v>
      </c>
      <c r="G829" s="118">
        <v>177.04954</v>
      </c>
      <c r="H829" s="99"/>
      <c r="I829" s="99"/>
      <c r="J829" s="91" t="s">
        <v>133</v>
      </c>
      <c r="K829" s="91" t="s">
        <v>140</v>
      </c>
    </row>
    <row r="830" spans="1:11" s="22" customFormat="1" ht="27.75" customHeight="1">
      <c r="A830" s="227" t="s">
        <v>29</v>
      </c>
      <c r="B830" s="228"/>
      <c r="C830" s="228"/>
      <c r="D830" s="228"/>
      <c r="E830" s="127"/>
      <c r="F830" s="99">
        <f>G830</f>
        <v>28542.6</v>
      </c>
      <c r="G830" s="99">
        <f>G831+G832</f>
        <v>28542.6</v>
      </c>
      <c r="H830" s="99"/>
      <c r="I830" s="99"/>
      <c r="J830" s="124"/>
      <c r="K830" s="91"/>
    </row>
    <row r="831" spans="1:11" s="22" customFormat="1" ht="140.25" customHeight="1">
      <c r="A831" s="100">
        <v>1</v>
      </c>
      <c r="B831" s="118" t="s">
        <v>1147</v>
      </c>
      <c r="C831" s="118" t="s">
        <v>166</v>
      </c>
      <c r="D831" s="91" t="s">
        <v>134</v>
      </c>
      <c r="E831" s="118"/>
      <c r="F831" s="118">
        <v>28260</v>
      </c>
      <c r="G831" s="118">
        <v>28260</v>
      </c>
      <c r="H831" s="99"/>
      <c r="I831" s="99"/>
      <c r="J831" s="91" t="s">
        <v>133</v>
      </c>
      <c r="K831" s="91" t="s">
        <v>140</v>
      </c>
    </row>
    <row r="832" spans="1:11" s="22" customFormat="1" ht="160.5" customHeight="1">
      <c r="A832" s="100">
        <v>2</v>
      </c>
      <c r="B832" s="118" t="s">
        <v>1148</v>
      </c>
      <c r="C832" s="118" t="s">
        <v>166</v>
      </c>
      <c r="D832" s="91" t="s">
        <v>134</v>
      </c>
      <c r="E832" s="118"/>
      <c r="F832" s="118">
        <v>282.6</v>
      </c>
      <c r="G832" s="118">
        <v>282.6</v>
      </c>
      <c r="H832" s="99"/>
      <c r="I832" s="99"/>
      <c r="J832" s="91" t="s">
        <v>133</v>
      </c>
      <c r="K832" s="91" t="s">
        <v>140</v>
      </c>
    </row>
    <row r="833" spans="1:11" s="22" customFormat="1" ht="21" customHeight="1">
      <c r="A833" s="227" t="s">
        <v>1277</v>
      </c>
      <c r="B833" s="228"/>
      <c r="C833" s="228"/>
      <c r="D833" s="228"/>
      <c r="E833" s="110"/>
      <c r="F833" s="118">
        <f>F834+F835</f>
        <v>1829.6100000000001</v>
      </c>
      <c r="G833" s="118">
        <f>G834+G835</f>
        <v>1829.6100000000001</v>
      </c>
      <c r="H833" s="99"/>
      <c r="I833" s="99"/>
      <c r="J833" s="91"/>
      <c r="K833" s="91"/>
    </row>
    <row r="834" spans="1:11" s="22" customFormat="1" ht="81.75" customHeight="1">
      <c r="A834" s="100">
        <v>1</v>
      </c>
      <c r="B834" s="118" t="s">
        <v>1442</v>
      </c>
      <c r="C834" s="118" t="s">
        <v>1274</v>
      </c>
      <c r="D834" s="91" t="s">
        <v>137</v>
      </c>
      <c r="E834" s="118"/>
      <c r="F834" s="118">
        <v>1811.88</v>
      </c>
      <c r="G834" s="118">
        <v>1811.88</v>
      </c>
      <c r="H834" s="99"/>
      <c r="I834" s="99"/>
      <c r="J834" s="91" t="s">
        <v>133</v>
      </c>
      <c r="K834" s="91" t="s">
        <v>140</v>
      </c>
    </row>
    <row r="835" spans="1:11" s="22" customFormat="1" ht="116.25" customHeight="1">
      <c r="A835" s="100">
        <v>2</v>
      </c>
      <c r="B835" s="118" t="s">
        <v>1443</v>
      </c>
      <c r="C835" s="118" t="s">
        <v>1274</v>
      </c>
      <c r="D835" s="91" t="s">
        <v>137</v>
      </c>
      <c r="E835" s="118"/>
      <c r="F835" s="118">
        <v>17.73</v>
      </c>
      <c r="G835" s="118">
        <v>17.73</v>
      </c>
      <c r="H835" s="99"/>
      <c r="I835" s="99"/>
      <c r="J835" s="91" t="s">
        <v>133</v>
      </c>
      <c r="K835" s="91" t="s">
        <v>140</v>
      </c>
    </row>
    <row r="836" spans="1:11" s="22" customFormat="1" ht="21" customHeight="1">
      <c r="A836" s="227" t="s">
        <v>24</v>
      </c>
      <c r="B836" s="228"/>
      <c r="C836" s="228"/>
      <c r="D836" s="228"/>
      <c r="E836" s="110"/>
      <c r="F836" s="118">
        <f>F837+F838+F839+F840</f>
        <v>14151.81436</v>
      </c>
      <c r="G836" s="118">
        <f>G837+G838+G839+G840</f>
        <v>14151.81436</v>
      </c>
      <c r="H836" s="99"/>
      <c r="I836" s="99"/>
      <c r="J836" s="91"/>
      <c r="K836" s="91"/>
    </row>
    <row r="837" spans="1:11" s="22" customFormat="1" ht="91.5" customHeight="1">
      <c r="A837" s="100">
        <v>1</v>
      </c>
      <c r="B837" s="118" t="s">
        <v>1149</v>
      </c>
      <c r="C837" s="118" t="s">
        <v>1150</v>
      </c>
      <c r="D837" s="91" t="s">
        <v>134</v>
      </c>
      <c r="E837" s="118"/>
      <c r="F837" s="118">
        <v>3578.38</v>
      </c>
      <c r="G837" s="118">
        <v>3578.38</v>
      </c>
      <c r="H837" s="99"/>
      <c r="I837" s="99"/>
      <c r="J837" s="91" t="s">
        <v>133</v>
      </c>
      <c r="K837" s="91" t="s">
        <v>140</v>
      </c>
    </row>
    <row r="838" spans="1:11" s="22" customFormat="1" ht="117" customHeight="1">
      <c r="A838" s="100">
        <v>2</v>
      </c>
      <c r="B838" s="118" t="s">
        <v>1151</v>
      </c>
      <c r="C838" s="118" t="s">
        <v>1150</v>
      </c>
      <c r="D838" s="91" t="s">
        <v>134</v>
      </c>
      <c r="E838" s="118"/>
      <c r="F838" s="118">
        <f>F837*0.01</f>
        <v>35.7838</v>
      </c>
      <c r="G838" s="118">
        <f>G837*0.01</f>
        <v>35.7838</v>
      </c>
      <c r="H838" s="99"/>
      <c r="I838" s="99"/>
      <c r="J838" s="91" t="s">
        <v>133</v>
      </c>
      <c r="K838" s="91" t="s">
        <v>140</v>
      </c>
    </row>
    <row r="839" spans="1:11" s="22" customFormat="1" ht="86.25" customHeight="1">
      <c r="A839" s="100">
        <v>3</v>
      </c>
      <c r="B839" s="118" t="s">
        <v>1152</v>
      </c>
      <c r="C839" s="118" t="s">
        <v>1153</v>
      </c>
      <c r="D839" s="91" t="s">
        <v>134</v>
      </c>
      <c r="E839" s="118"/>
      <c r="F839" s="118">
        <v>10460</v>
      </c>
      <c r="G839" s="118">
        <v>10460</v>
      </c>
      <c r="H839" s="99"/>
      <c r="I839" s="99"/>
      <c r="J839" s="91" t="s">
        <v>133</v>
      </c>
      <c r="K839" s="91" t="s">
        <v>140</v>
      </c>
    </row>
    <row r="840" spans="1:11" s="22" customFormat="1" ht="117" customHeight="1">
      <c r="A840" s="100">
        <v>4</v>
      </c>
      <c r="B840" s="118" t="s">
        <v>1154</v>
      </c>
      <c r="C840" s="118" t="s">
        <v>1153</v>
      </c>
      <c r="D840" s="91" t="s">
        <v>134</v>
      </c>
      <c r="E840" s="118"/>
      <c r="F840" s="118">
        <v>77.65056</v>
      </c>
      <c r="G840" s="118">
        <v>77.65056</v>
      </c>
      <c r="H840" s="99"/>
      <c r="I840" s="99"/>
      <c r="J840" s="91" t="s">
        <v>133</v>
      </c>
      <c r="K840" s="91" t="s">
        <v>140</v>
      </c>
    </row>
    <row r="841" spans="1:11" s="22" customFormat="1" ht="17.25" customHeight="1">
      <c r="A841" s="227" t="s">
        <v>1155</v>
      </c>
      <c r="B841" s="228"/>
      <c r="C841" s="228"/>
      <c r="D841" s="228"/>
      <c r="E841" s="110"/>
      <c r="F841" s="118">
        <f>G841</f>
        <v>4600</v>
      </c>
      <c r="G841" s="118">
        <f>G842</f>
        <v>4600</v>
      </c>
      <c r="H841" s="99"/>
      <c r="I841" s="99"/>
      <c r="J841" s="91"/>
      <c r="K841" s="91"/>
    </row>
    <row r="842" spans="1:11" s="22" customFormat="1" ht="105" customHeight="1">
      <c r="A842" s="100">
        <v>1</v>
      </c>
      <c r="B842" s="118" t="s">
        <v>1156</v>
      </c>
      <c r="C842" s="118" t="s">
        <v>167</v>
      </c>
      <c r="D842" s="91" t="s">
        <v>134</v>
      </c>
      <c r="E842" s="118"/>
      <c r="F842" s="118">
        <v>4600</v>
      </c>
      <c r="G842" s="118">
        <v>4600</v>
      </c>
      <c r="H842" s="99"/>
      <c r="I842" s="99"/>
      <c r="J842" s="91" t="s">
        <v>133</v>
      </c>
      <c r="K842" s="91" t="s">
        <v>140</v>
      </c>
    </row>
    <row r="843" spans="1:11" s="22" customFormat="1" ht="17.25" customHeight="1">
      <c r="A843" s="227" t="s">
        <v>1022</v>
      </c>
      <c r="B843" s="228" t="s">
        <v>1022</v>
      </c>
      <c r="C843" s="228"/>
      <c r="D843" s="228"/>
      <c r="E843" s="110"/>
      <c r="F843" s="118">
        <f>G843</f>
        <v>1455033.70304</v>
      </c>
      <c r="G843" s="118">
        <f>G844+G845+G846+G847+G848+G849+G850+G851+G852+G853+G854+G855+G856+G857+G858+G859+G860+G861+G862+G863+G864+G865+G866+G867+G868+G869+G870+G871+G872</f>
        <v>1455033.70304</v>
      </c>
      <c r="H843" s="99"/>
      <c r="I843" s="99"/>
      <c r="J843" s="91"/>
      <c r="K843" s="91"/>
    </row>
    <row r="844" spans="1:11" s="22" customFormat="1" ht="68.25" customHeight="1">
      <c r="A844" s="100">
        <v>1</v>
      </c>
      <c r="B844" s="118" t="s">
        <v>1157</v>
      </c>
      <c r="C844" s="118" t="s">
        <v>1158</v>
      </c>
      <c r="D844" s="91" t="s">
        <v>134</v>
      </c>
      <c r="E844" s="118"/>
      <c r="F844" s="118">
        <v>94790</v>
      </c>
      <c r="G844" s="118">
        <v>94790</v>
      </c>
      <c r="H844" s="99"/>
      <c r="I844" s="99"/>
      <c r="J844" s="91" t="s">
        <v>133</v>
      </c>
      <c r="K844" s="91" t="s">
        <v>140</v>
      </c>
    </row>
    <row r="845" spans="1:11" s="22" customFormat="1" ht="103.5" customHeight="1">
      <c r="A845" s="100">
        <v>2</v>
      </c>
      <c r="B845" s="118" t="s">
        <v>172</v>
      </c>
      <c r="C845" s="118" t="s">
        <v>171</v>
      </c>
      <c r="D845" s="91" t="s">
        <v>134</v>
      </c>
      <c r="E845" s="118"/>
      <c r="F845" s="118">
        <v>4902</v>
      </c>
      <c r="G845" s="118">
        <v>4902</v>
      </c>
      <c r="H845" s="99"/>
      <c r="I845" s="99"/>
      <c r="J845" s="91" t="s">
        <v>133</v>
      </c>
      <c r="K845" s="91" t="s">
        <v>140</v>
      </c>
    </row>
    <row r="846" spans="1:11" s="22" customFormat="1" ht="104.25" customHeight="1">
      <c r="A846" s="100">
        <v>3</v>
      </c>
      <c r="B846" s="118" t="s">
        <v>173</v>
      </c>
      <c r="C846" s="118" t="s">
        <v>171</v>
      </c>
      <c r="D846" s="91" t="s">
        <v>134</v>
      </c>
      <c r="E846" s="118"/>
      <c r="F846" s="118">
        <v>1100</v>
      </c>
      <c r="G846" s="118">
        <v>1100</v>
      </c>
      <c r="H846" s="99"/>
      <c r="I846" s="99"/>
      <c r="J846" s="91" t="s">
        <v>133</v>
      </c>
      <c r="K846" s="91" t="s">
        <v>140</v>
      </c>
    </row>
    <row r="847" spans="1:11" s="22" customFormat="1" ht="83.25" customHeight="1">
      <c r="A847" s="100">
        <v>4</v>
      </c>
      <c r="B847" s="118" t="s">
        <v>1159</v>
      </c>
      <c r="C847" s="118" t="s">
        <v>168</v>
      </c>
      <c r="D847" s="91" t="s">
        <v>134</v>
      </c>
      <c r="E847" s="118"/>
      <c r="F847" s="118">
        <v>120608.11</v>
      </c>
      <c r="G847" s="118">
        <v>120608.11</v>
      </c>
      <c r="H847" s="99"/>
      <c r="I847" s="99"/>
      <c r="J847" s="91" t="s">
        <v>133</v>
      </c>
      <c r="K847" s="91" t="s">
        <v>140</v>
      </c>
    </row>
    <row r="848" spans="1:11" s="22" customFormat="1" ht="102.75" customHeight="1">
      <c r="A848" s="100">
        <v>5</v>
      </c>
      <c r="B848" s="118" t="s">
        <v>1160</v>
      </c>
      <c r="C848" s="118" t="s">
        <v>168</v>
      </c>
      <c r="D848" s="91" t="s">
        <v>134</v>
      </c>
      <c r="E848" s="118"/>
      <c r="F848" s="118">
        <v>1144</v>
      </c>
      <c r="G848" s="118">
        <v>1144</v>
      </c>
      <c r="H848" s="99"/>
      <c r="I848" s="99"/>
      <c r="J848" s="91" t="s">
        <v>133</v>
      </c>
      <c r="K848" s="91" t="s">
        <v>140</v>
      </c>
    </row>
    <row r="849" spans="1:11" s="22" customFormat="1" ht="129.75" customHeight="1">
      <c r="A849" s="100">
        <v>6</v>
      </c>
      <c r="B849" s="118" t="s">
        <v>169</v>
      </c>
      <c r="C849" s="118" t="s">
        <v>168</v>
      </c>
      <c r="D849" s="91" t="s">
        <v>134</v>
      </c>
      <c r="E849" s="118"/>
      <c r="F849" s="118">
        <v>12436.52328</v>
      </c>
      <c r="G849" s="118">
        <v>12436.52328</v>
      </c>
      <c r="H849" s="99"/>
      <c r="I849" s="99"/>
      <c r="J849" s="91" t="s">
        <v>133</v>
      </c>
      <c r="K849" s="91" t="s">
        <v>140</v>
      </c>
    </row>
    <row r="850" spans="1:11" s="22" customFormat="1" ht="120" customHeight="1">
      <c r="A850" s="100">
        <v>7</v>
      </c>
      <c r="B850" s="118" t="s">
        <v>1161</v>
      </c>
      <c r="C850" s="118" t="s">
        <v>168</v>
      </c>
      <c r="D850" s="91" t="s">
        <v>134</v>
      </c>
      <c r="E850" s="118"/>
      <c r="F850" s="118">
        <v>21381</v>
      </c>
      <c r="G850" s="118">
        <v>21381</v>
      </c>
      <c r="H850" s="99"/>
      <c r="I850" s="99"/>
      <c r="J850" s="91" t="s">
        <v>133</v>
      </c>
      <c r="K850" s="91" t="s">
        <v>140</v>
      </c>
    </row>
    <row r="851" spans="1:11" s="22" customFormat="1" ht="99.75" customHeight="1">
      <c r="A851" s="100">
        <v>8</v>
      </c>
      <c r="B851" s="118" t="s">
        <v>1162</v>
      </c>
      <c r="C851" s="118" t="s">
        <v>168</v>
      </c>
      <c r="D851" s="91" t="s">
        <v>134</v>
      </c>
      <c r="E851" s="118"/>
      <c r="F851" s="118">
        <v>467.67784</v>
      </c>
      <c r="G851" s="118">
        <v>467.67784</v>
      </c>
      <c r="H851" s="99"/>
      <c r="I851" s="99"/>
      <c r="J851" s="91" t="s">
        <v>133</v>
      </c>
      <c r="K851" s="91" t="s">
        <v>140</v>
      </c>
    </row>
    <row r="852" spans="1:11" s="22" customFormat="1" ht="91.5" customHeight="1">
      <c r="A852" s="100">
        <v>9</v>
      </c>
      <c r="B852" s="118" t="s">
        <v>1163</v>
      </c>
      <c r="C852" s="118" t="s">
        <v>168</v>
      </c>
      <c r="D852" s="91" t="s">
        <v>134</v>
      </c>
      <c r="E852" s="118"/>
      <c r="F852" s="118">
        <v>8866.199999999997</v>
      </c>
      <c r="G852" s="118">
        <v>8866.199999999997</v>
      </c>
      <c r="H852" s="99"/>
      <c r="I852" s="99"/>
      <c r="J852" s="91" t="s">
        <v>133</v>
      </c>
      <c r="K852" s="91" t="s">
        <v>140</v>
      </c>
    </row>
    <row r="853" spans="1:11" s="22" customFormat="1" ht="100.5" customHeight="1">
      <c r="A853" s="100">
        <v>10</v>
      </c>
      <c r="B853" s="118" t="s">
        <v>1164</v>
      </c>
      <c r="C853" s="118" t="s">
        <v>168</v>
      </c>
      <c r="D853" s="91" t="s">
        <v>134</v>
      </c>
      <c r="E853" s="118"/>
      <c r="F853" s="118">
        <v>164.8708</v>
      </c>
      <c r="G853" s="118">
        <v>164.8708</v>
      </c>
      <c r="H853" s="76"/>
      <c r="I853" s="76"/>
      <c r="J853" s="91" t="s">
        <v>133</v>
      </c>
      <c r="K853" s="91" t="s">
        <v>140</v>
      </c>
    </row>
    <row r="854" spans="1:11" s="22" customFormat="1" ht="100.5" customHeight="1">
      <c r="A854" s="100">
        <v>11</v>
      </c>
      <c r="B854" s="118" t="s">
        <v>1441</v>
      </c>
      <c r="C854" s="118" t="s">
        <v>168</v>
      </c>
      <c r="D854" s="91" t="s">
        <v>134</v>
      </c>
      <c r="E854" s="118"/>
      <c r="F854" s="118">
        <v>80</v>
      </c>
      <c r="G854" s="118">
        <v>80</v>
      </c>
      <c r="H854" s="76"/>
      <c r="I854" s="76"/>
      <c r="J854" s="91" t="s">
        <v>133</v>
      </c>
      <c r="K854" s="91" t="s">
        <v>140</v>
      </c>
    </row>
    <row r="855" spans="1:11" s="22" customFormat="1" ht="85.5" customHeight="1">
      <c r="A855" s="100">
        <v>12</v>
      </c>
      <c r="B855" s="118" t="s">
        <v>1165</v>
      </c>
      <c r="C855" s="118" t="s">
        <v>168</v>
      </c>
      <c r="D855" s="91" t="s">
        <v>134</v>
      </c>
      <c r="E855" s="118"/>
      <c r="F855" s="118">
        <v>2615.52306</v>
      </c>
      <c r="G855" s="118">
        <v>2615.52306</v>
      </c>
      <c r="H855" s="99"/>
      <c r="I855" s="99"/>
      <c r="J855" s="91" t="s">
        <v>133</v>
      </c>
      <c r="K855" s="91" t="s">
        <v>140</v>
      </c>
    </row>
    <row r="856" spans="1:11" s="22" customFormat="1" ht="102" customHeight="1">
      <c r="A856" s="100">
        <v>13</v>
      </c>
      <c r="B856" s="118" t="s">
        <v>1166</v>
      </c>
      <c r="C856" s="118" t="s">
        <v>168</v>
      </c>
      <c r="D856" s="91" t="s">
        <v>134</v>
      </c>
      <c r="E856" s="118"/>
      <c r="F856" s="118">
        <v>243.02326</v>
      </c>
      <c r="G856" s="118">
        <v>243.02326</v>
      </c>
      <c r="H856" s="99"/>
      <c r="I856" s="99"/>
      <c r="J856" s="91" t="s">
        <v>133</v>
      </c>
      <c r="K856" s="91" t="s">
        <v>140</v>
      </c>
    </row>
    <row r="857" spans="1:11" s="22" customFormat="1" ht="97.5" customHeight="1">
      <c r="A857" s="100">
        <v>14</v>
      </c>
      <c r="B857" s="118" t="s">
        <v>1167</v>
      </c>
      <c r="C857" s="118" t="s">
        <v>168</v>
      </c>
      <c r="D857" s="91" t="s">
        <v>134</v>
      </c>
      <c r="E857" s="118"/>
      <c r="F857" s="118">
        <v>27759.72</v>
      </c>
      <c r="G857" s="118">
        <v>27759.72</v>
      </c>
      <c r="H857" s="76"/>
      <c r="I857" s="76"/>
      <c r="J857" s="91" t="s">
        <v>133</v>
      </c>
      <c r="K857" s="77"/>
    </row>
    <row r="858" spans="1:11" s="22" customFormat="1" ht="115.5" customHeight="1">
      <c r="A858" s="100">
        <v>15</v>
      </c>
      <c r="B858" s="118" t="s">
        <v>1168</v>
      </c>
      <c r="C858" s="118" t="s">
        <v>168</v>
      </c>
      <c r="D858" s="91" t="s">
        <v>134</v>
      </c>
      <c r="E858" s="118"/>
      <c r="F858" s="118">
        <v>407.70636</v>
      </c>
      <c r="G858" s="118">
        <v>407.70636</v>
      </c>
      <c r="H858" s="128"/>
      <c r="I858" s="129"/>
      <c r="J858" s="91" t="s">
        <v>133</v>
      </c>
      <c r="K858" s="130" t="s">
        <v>140</v>
      </c>
    </row>
    <row r="859" spans="1:11" s="22" customFormat="1" ht="115.5" customHeight="1">
      <c r="A859" s="100">
        <v>16</v>
      </c>
      <c r="B859" s="118" t="s">
        <v>1169</v>
      </c>
      <c r="C859" s="118" t="s">
        <v>168</v>
      </c>
      <c r="D859" s="91" t="s">
        <v>134</v>
      </c>
      <c r="E859" s="118"/>
      <c r="F859" s="118">
        <v>7090.47839</v>
      </c>
      <c r="G859" s="118">
        <v>7090.47839</v>
      </c>
      <c r="H859" s="76"/>
      <c r="I859" s="76"/>
      <c r="J859" s="91" t="s">
        <v>133</v>
      </c>
      <c r="K859" s="77"/>
    </row>
    <row r="860" spans="1:11" s="22" customFormat="1" ht="93" customHeight="1">
      <c r="A860" s="100">
        <v>17</v>
      </c>
      <c r="B860" s="118" t="s">
        <v>170</v>
      </c>
      <c r="C860" s="118" t="s">
        <v>168</v>
      </c>
      <c r="D860" s="91" t="s">
        <v>134</v>
      </c>
      <c r="E860" s="118"/>
      <c r="F860" s="118">
        <v>4128.88</v>
      </c>
      <c r="G860" s="118">
        <v>4128.88</v>
      </c>
      <c r="H860" s="99"/>
      <c r="I860" s="99"/>
      <c r="J860" s="91" t="s">
        <v>133</v>
      </c>
      <c r="K860" s="91" t="s">
        <v>140</v>
      </c>
    </row>
    <row r="861" spans="1:11" s="22" customFormat="1" ht="124.5" customHeight="1">
      <c r="A861" s="100">
        <v>18</v>
      </c>
      <c r="B861" s="118" t="s">
        <v>1170</v>
      </c>
      <c r="C861" s="118" t="s">
        <v>168</v>
      </c>
      <c r="D861" s="91" t="s">
        <v>134</v>
      </c>
      <c r="E861" s="118"/>
      <c r="F861" s="118">
        <v>38100</v>
      </c>
      <c r="G861" s="118">
        <v>38100</v>
      </c>
      <c r="H861" s="99"/>
      <c r="I861" s="99"/>
      <c r="J861" s="91" t="s">
        <v>133</v>
      </c>
      <c r="K861" s="91" t="s">
        <v>140</v>
      </c>
    </row>
    <row r="862" spans="1:11" s="22" customFormat="1" ht="126" customHeight="1">
      <c r="A862" s="100">
        <v>19</v>
      </c>
      <c r="B862" s="118" t="s">
        <v>1171</v>
      </c>
      <c r="C862" s="118" t="s">
        <v>168</v>
      </c>
      <c r="D862" s="91" t="s">
        <v>134</v>
      </c>
      <c r="E862" s="118"/>
      <c r="F862" s="118">
        <f>F861*0.01</f>
        <v>381</v>
      </c>
      <c r="G862" s="118">
        <v>381</v>
      </c>
      <c r="H862" s="99"/>
      <c r="I862" s="99"/>
      <c r="J862" s="91" t="s">
        <v>133</v>
      </c>
      <c r="K862" s="91" t="s">
        <v>140</v>
      </c>
    </row>
    <row r="863" spans="1:11" s="22" customFormat="1" ht="88.5" customHeight="1">
      <c r="A863" s="100">
        <v>20</v>
      </c>
      <c r="B863" s="118" t="s">
        <v>1172</v>
      </c>
      <c r="C863" s="118" t="s">
        <v>168</v>
      </c>
      <c r="D863" s="91" t="s">
        <v>134</v>
      </c>
      <c r="E863" s="118"/>
      <c r="F863" s="118">
        <v>6124</v>
      </c>
      <c r="G863" s="118">
        <v>6124</v>
      </c>
      <c r="H863" s="99"/>
      <c r="I863" s="99"/>
      <c r="J863" s="91" t="s">
        <v>133</v>
      </c>
      <c r="K863" s="91" t="s">
        <v>140</v>
      </c>
    </row>
    <row r="864" spans="1:11" s="22" customFormat="1" ht="85.5" customHeight="1">
      <c r="A864" s="100">
        <v>21</v>
      </c>
      <c r="B864" s="118" t="s">
        <v>1173</v>
      </c>
      <c r="C864" s="118" t="s">
        <v>168</v>
      </c>
      <c r="D864" s="91" t="s">
        <v>134</v>
      </c>
      <c r="E864" s="118"/>
      <c r="F864" s="118">
        <v>6124</v>
      </c>
      <c r="G864" s="118">
        <v>6124</v>
      </c>
      <c r="H864" s="99"/>
      <c r="I864" s="99"/>
      <c r="J864" s="91" t="s">
        <v>133</v>
      </c>
      <c r="K864" s="91" t="s">
        <v>140</v>
      </c>
    </row>
    <row r="865" spans="1:11" s="22" customFormat="1" ht="99.75" customHeight="1">
      <c r="A865" s="100">
        <v>22</v>
      </c>
      <c r="B865" s="118" t="s">
        <v>1174</v>
      </c>
      <c r="C865" s="118" t="s">
        <v>168</v>
      </c>
      <c r="D865" s="91" t="s">
        <v>134</v>
      </c>
      <c r="E865" s="118"/>
      <c r="F865" s="118">
        <v>1845</v>
      </c>
      <c r="G865" s="118">
        <v>1845</v>
      </c>
      <c r="H865" s="99"/>
      <c r="I865" s="99"/>
      <c r="J865" s="91" t="s">
        <v>133</v>
      </c>
      <c r="K865" s="91" t="s">
        <v>140</v>
      </c>
    </row>
    <row r="866" spans="1:11" s="22" customFormat="1" ht="87.75" customHeight="1">
      <c r="A866" s="100">
        <v>23</v>
      </c>
      <c r="B866" s="118" t="s">
        <v>1175</v>
      </c>
      <c r="C866" s="118" t="s">
        <v>168</v>
      </c>
      <c r="D866" s="91" t="s">
        <v>134</v>
      </c>
      <c r="E866" s="118"/>
      <c r="F866" s="118">
        <v>1575</v>
      </c>
      <c r="G866" s="118">
        <v>1575</v>
      </c>
      <c r="H866" s="99"/>
      <c r="I866" s="99"/>
      <c r="J866" s="91" t="s">
        <v>133</v>
      </c>
      <c r="K866" s="91" t="s">
        <v>140</v>
      </c>
    </row>
    <row r="867" spans="1:11" s="22" customFormat="1" ht="98.25" customHeight="1">
      <c r="A867" s="100">
        <v>24</v>
      </c>
      <c r="B867" s="118" t="s">
        <v>1176</v>
      </c>
      <c r="C867" s="118" t="s">
        <v>168</v>
      </c>
      <c r="D867" s="91" t="s">
        <v>134</v>
      </c>
      <c r="E867" s="118"/>
      <c r="F867" s="118">
        <v>5225</v>
      </c>
      <c r="G867" s="118">
        <v>5225</v>
      </c>
      <c r="H867" s="99"/>
      <c r="I867" s="99"/>
      <c r="J867" s="91" t="s">
        <v>133</v>
      </c>
      <c r="K867" s="91" t="s">
        <v>140</v>
      </c>
    </row>
    <row r="868" spans="1:11" s="22" customFormat="1" ht="90" customHeight="1">
      <c r="A868" s="100">
        <v>25</v>
      </c>
      <c r="B868" s="118" t="s">
        <v>1177</v>
      </c>
      <c r="C868" s="118" t="s">
        <v>168</v>
      </c>
      <c r="D868" s="91" t="s">
        <v>134</v>
      </c>
      <c r="E868" s="118"/>
      <c r="F868" s="118">
        <v>99549</v>
      </c>
      <c r="G868" s="118">
        <v>99549</v>
      </c>
      <c r="H868" s="99"/>
      <c r="I868" s="99"/>
      <c r="J868" s="91" t="s">
        <v>133</v>
      </c>
      <c r="K868" s="91" t="s">
        <v>140</v>
      </c>
    </row>
    <row r="869" spans="1:11" s="22" customFormat="1" ht="117" customHeight="1">
      <c r="A869" s="100">
        <v>26</v>
      </c>
      <c r="B869" s="118" t="s">
        <v>1178</v>
      </c>
      <c r="C869" s="118" t="s">
        <v>168</v>
      </c>
      <c r="D869" s="91" t="s">
        <v>134</v>
      </c>
      <c r="E869" s="118"/>
      <c r="F869" s="118">
        <v>995.49</v>
      </c>
      <c r="G869" s="118">
        <v>995.49</v>
      </c>
      <c r="H869" s="99"/>
      <c r="I869" s="99"/>
      <c r="J869" s="91" t="s">
        <v>133</v>
      </c>
      <c r="K869" s="91" t="s">
        <v>140</v>
      </c>
    </row>
    <row r="870" spans="1:11" s="22" customFormat="1" ht="116.25" customHeight="1">
      <c r="A870" s="100">
        <v>27</v>
      </c>
      <c r="B870" s="118" t="s">
        <v>1179</v>
      </c>
      <c r="C870" s="118" t="s">
        <v>168</v>
      </c>
      <c r="D870" s="91" t="s">
        <v>134</v>
      </c>
      <c r="E870" s="118"/>
      <c r="F870" s="118">
        <v>220.74717</v>
      </c>
      <c r="G870" s="118">
        <v>220.74717</v>
      </c>
      <c r="H870" s="99"/>
      <c r="I870" s="99"/>
      <c r="J870" s="91" t="s">
        <v>133</v>
      </c>
      <c r="K870" s="91" t="s">
        <v>140</v>
      </c>
    </row>
    <row r="871" spans="1:11" s="22" customFormat="1" ht="144" customHeight="1">
      <c r="A871" s="100">
        <v>28</v>
      </c>
      <c r="B871" s="118" t="s">
        <v>1180</v>
      </c>
      <c r="C871" s="118" t="s">
        <v>168</v>
      </c>
      <c r="D871" s="91" t="s">
        <v>134</v>
      </c>
      <c r="E871" s="118"/>
      <c r="F871" s="118">
        <v>16.83288</v>
      </c>
      <c r="G871" s="118">
        <v>16.83288</v>
      </c>
      <c r="H871" s="99"/>
      <c r="I871" s="99"/>
      <c r="J871" s="91" t="s">
        <v>133</v>
      </c>
      <c r="K871" s="91" t="s">
        <v>140</v>
      </c>
    </row>
    <row r="872" spans="1:11" s="22" customFormat="1" ht="84.75" customHeight="1">
      <c r="A872" s="100">
        <v>29</v>
      </c>
      <c r="B872" s="118" t="s">
        <v>1181</v>
      </c>
      <c r="C872" s="118" t="s">
        <v>168</v>
      </c>
      <c r="D872" s="91" t="s">
        <v>134</v>
      </c>
      <c r="E872" s="118"/>
      <c r="F872" s="118">
        <v>986691.92</v>
      </c>
      <c r="G872" s="118">
        <v>986691.92</v>
      </c>
      <c r="H872" s="76"/>
      <c r="I872" s="76"/>
      <c r="J872" s="91" t="s">
        <v>145</v>
      </c>
      <c r="K872" s="91" t="s">
        <v>140</v>
      </c>
    </row>
    <row r="873" spans="1:11" s="22" customFormat="1" ht="30" customHeight="1">
      <c r="A873" s="227" t="s">
        <v>30</v>
      </c>
      <c r="B873" s="228" t="s">
        <v>1182</v>
      </c>
      <c r="C873" s="228"/>
      <c r="D873" s="228"/>
      <c r="E873" s="110"/>
      <c r="F873" s="118">
        <f>G873</f>
        <v>3545.91118</v>
      </c>
      <c r="G873" s="118">
        <f>G874+G875+G876+G877+G878+G879</f>
        <v>3545.91118</v>
      </c>
      <c r="H873" s="99"/>
      <c r="I873" s="99"/>
      <c r="J873" s="131"/>
      <c r="K873" s="91"/>
    </row>
    <row r="874" spans="1:11" s="22" customFormat="1" ht="104.25" customHeight="1">
      <c r="A874" s="100">
        <v>1</v>
      </c>
      <c r="B874" s="118" t="s">
        <v>1183</v>
      </c>
      <c r="C874" s="118" t="s">
        <v>1184</v>
      </c>
      <c r="D874" s="91" t="s">
        <v>137</v>
      </c>
      <c r="E874" s="118"/>
      <c r="F874" s="118">
        <v>1833.3</v>
      </c>
      <c r="G874" s="118">
        <v>1833.3</v>
      </c>
      <c r="H874" s="99"/>
      <c r="I874" s="99"/>
      <c r="J874" s="91" t="s">
        <v>133</v>
      </c>
      <c r="K874" s="91" t="s">
        <v>140</v>
      </c>
    </row>
    <row r="875" spans="1:11" s="22" customFormat="1" ht="128.25" customHeight="1">
      <c r="A875" s="100">
        <v>2</v>
      </c>
      <c r="B875" s="118" t="s">
        <v>1185</v>
      </c>
      <c r="C875" s="118" t="s">
        <v>174</v>
      </c>
      <c r="D875" s="91" t="s">
        <v>137</v>
      </c>
      <c r="E875" s="118"/>
      <c r="F875" s="118">
        <v>265.45</v>
      </c>
      <c r="G875" s="118">
        <v>265.45</v>
      </c>
      <c r="H875" s="99"/>
      <c r="I875" s="99"/>
      <c r="J875" s="91" t="s">
        <v>133</v>
      </c>
      <c r="K875" s="91" t="s">
        <v>140</v>
      </c>
    </row>
    <row r="876" spans="1:11" s="22" customFormat="1" ht="97.5" customHeight="1">
      <c r="A876" s="100">
        <v>3</v>
      </c>
      <c r="B876" s="118" t="s">
        <v>1390</v>
      </c>
      <c r="C876" s="118" t="s">
        <v>174</v>
      </c>
      <c r="D876" s="91" t="s">
        <v>137</v>
      </c>
      <c r="E876" s="118"/>
      <c r="F876" s="118">
        <v>730</v>
      </c>
      <c r="G876" s="118">
        <v>730</v>
      </c>
      <c r="H876" s="99"/>
      <c r="I876" s="99"/>
      <c r="J876" s="91" t="s">
        <v>133</v>
      </c>
      <c r="K876" s="91" t="s">
        <v>140</v>
      </c>
    </row>
    <row r="877" spans="1:11" s="22" customFormat="1" ht="114" customHeight="1">
      <c r="A877" s="100">
        <v>4</v>
      </c>
      <c r="B877" s="118" t="s">
        <v>1391</v>
      </c>
      <c r="C877" s="118" t="s">
        <v>174</v>
      </c>
      <c r="D877" s="91" t="s">
        <v>137</v>
      </c>
      <c r="E877" s="118"/>
      <c r="F877" s="118">
        <v>4.96854</v>
      </c>
      <c r="G877" s="118">
        <v>4.96854</v>
      </c>
      <c r="H877" s="99"/>
      <c r="I877" s="99"/>
      <c r="J877" s="91" t="s">
        <v>133</v>
      </c>
      <c r="K877" s="91" t="s">
        <v>140</v>
      </c>
    </row>
    <row r="878" spans="1:11" s="22" customFormat="1" ht="69.75" customHeight="1">
      <c r="A878" s="100">
        <v>5</v>
      </c>
      <c r="B878" s="118" t="s">
        <v>175</v>
      </c>
      <c r="C878" s="118" t="s">
        <v>176</v>
      </c>
      <c r="D878" s="91" t="s">
        <v>137</v>
      </c>
      <c r="E878" s="118"/>
      <c r="F878" s="118">
        <v>705.95908</v>
      </c>
      <c r="G878" s="118">
        <v>705.95908</v>
      </c>
      <c r="H878" s="99"/>
      <c r="I878" s="99"/>
      <c r="J878" s="91" t="s">
        <v>133</v>
      </c>
      <c r="K878" s="91" t="s">
        <v>140</v>
      </c>
    </row>
    <row r="879" spans="1:11" s="22" customFormat="1" ht="97.5" customHeight="1">
      <c r="A879" s="100">
        <v>6</v>
      </c>
      <c r="B879" s="118" t="s">
        <v>1186</v>
      </c>
      <c r="C879" s="118" t="s">
        <v>176</v>
      </c>
      <c r="D879" s="91" t="s">
        <v>137</v>
      </c>
      <c r="E879" s="118"/>
      <c r="F879" s="118">
        <v>6.233560000000001</v>
      </c>
      <c r="G879" s="118">
        <v>6.233560000000001</v>
      </c>
      <c r="H879" s="99"/>
      <c r="I879" s="99"/>
      <c r="J879" s="91" t="s">
        <v>133</v>
      </c>
      <c r="K879" s="91" t="s">
        <v>140</v>
      </c>
    </row>
    <row r="880" spans="1:11" s="22" customFormat="1" ht="29.25" customHeight="1">
      <c r="A880" s="251" t="s">
        <v>1450</v>
      </c>
      <c r="B880" s="252" t="s">
        <v>1187</v>
      </c>
      <c r="C880" s="252"/>
      <c r="D880" s="252"/>
      <c r="E880" s="110"/>
      <c r="F880" s="118">
        <v>894687.9</v>
      </c>
      <c r="G880" s="118">
        <v>894687.9</v>
      </c>
      <c r="H880" s="99"/>
      <c r="I880" s="99"/>
      <c r="J880" s="91"/>
      <c r="K880" s="91"/>
    </row>
    <row r="881" spans="1:11" s="22" customFormat="1" ht="25.5" customHeight="1">
      <c r="A881" s="189" t="s">
        <v>1259</v>
      </c>
      <c r="B881" s="189"/>
      <c r="C881" s="189"/>
      <c r="D881" s="189"/>
      <c r="E881" s="189"/>
      <c r="F881" s="62">
        <f>F882+F887+F890+F895+F900++F907+F916+F919+F922+F925+F936+F939+F942+F944+F949+F952+F913</f>
        <v>599999.12044</v>
      </c>
      <c r="G881" s="62">
        <f>G882+G887+G890+G895+G900++G907+G916+G919+G922+G925+G936+G939+G942+G944+G949+G952+G913</f>
        <v>599999.10834</v>
      </c>
      <c r="H881" s="62"/>
      <c r="I881" s="62"/>
      <c r="J881" s="18"/>
      <c r="K881" s="18"/>
    </row>
    <row r="882" spans="1:11" s="22" customFormat="1" ht="25.5" customHeight="1">
      <c r="A882" s="227" t="s">
        <v>177</v>
      </c>
      <c r="B882" s="228" t="s">
        <v>25</v>
      </c>
      <c r="C882" s="228"/>
      <c r="D882" s="228"/>
      <c r="E882" s="110"/>
      <c r="F882" s="118">
        <f>F883+F884+F885+F886</f>
        <v>59230.2394</v>
      </c>
      <c r="G882" s="118">
        <f>G883+G884+G885+G886</f>
        <v>59230.2394</v>
      </c>
      <c r="H882" s="99"/>
      <c r="I882" s="99"/>
      <c r="J882" s="91"/>
      <c r="K882" s="91"/>
    </row>
    <row r="883" spans="1:11" s="22" customFormat="1" ht="65.25" customHeight="1">
      <c r="A883" s="100">
        <v>1</v>
      </c>
      <c r="B883" s="118" t="s">
        <v>1188</v>
      </c>
      <c r="C883" s="118" t="s">
        <v>1189</v>
      </c>
      <c r="D883" s="91" t="s">
        <v>134</v>
      </c>
      <c r="E883" s="118"/>
      <c r="F883" s="118">
        <v>1655.2394</v>
      </c>
      <c r="G883" s="118">
        <v>1655.2394</v>
      </c>
      <c r="H883" s="99"/>
      <c r="I883" s="99"/>
      <c r="J883" s="91" t="s">
        <v>133</v>
      </c>
      <c r="K883" s="91" t="s">
        <v>140</v>
      </c>
    </row>
    <row r="884" spans="1:11" s="22" customFormat="1" ht="87" customHeight="1">
      <c r="A884" s="100">
        <v>2</v>
      </c>
      <c r="B884" s="118" t="s">
        <v>1190</v>
      </c>
      <c r="C884" s="118" t="s">
        <v>1189</v>
      </c>
      <c r="D884" s="91" t="s">
        <v>134</v>
      </c>
      <c r="E884" s="118"/>
      <c r="F884" s="118">
        <v>5</v>
      </c>
      <c r="G884" s="118">
        <v>5</v>
      </c>
      <c r="H884" s="99"/>
      <c r="I884" s="99"/>
      <c r="J884" s="91" t="s">
        <v>133</v>
      </c>
      <c r="K884" s="91" t="s">
        <v>140</v>
      </c>
    </row>
    <row r="885" spans="1:11" s="22" customFormat="1" ht="70.5" customHeight="1">
      <c r="A885" s="100">
        <v>3</v>
      </c>
      <c r="B885" s="118" t="s">
        <v>1191</v>
      </c>
      <c r="C885" s="118"/>
      <c r="D885" s="91" t="s">
        <v>134</v>
      </c>
      <c r="E885" s="118"/>
      <c r="F885" s="118">
        <v>57000</v>
      </c>
      <c r="G885" s="118">
        <v>57000</v>
      </c>
      <c r="H885" s="99"/>
      <c r="I885" s="99"/>
      <c r="J885" s="91" t="s">
        <v>1261</v>
      </c>
      <c r="K885" s="91" t="s">
        <v>140</v>
      </c>
    </row>
    <row r="886" spans="1:11" s="22" customFormat="1" ht="99.75" customHeight="1">
      <c r="A886" s="100">
        <v>4</v>
      </c>
      <c r="B886" s="118" t="s">
        <v>1192</v>
      </c>
      <c r="C886" s="118"/>
      <c r="D886" s="91" t="s">
        <v>134</v>
      </c>
      <c r="E886" s="118"/>
      <c r="F886" s="118">
        <f>F885*0.01</f>
        <v>570</v>
      </c>
      <c r="G886" s="118">
        <f>G885*0.01</f>
        <v>570</v>
      </c>
      <c r="H886" s="99"/>
      <c r="I886" s="99"/>
      <c r="J886" s="91" t="s">
        <v>136</v>
      </c>
      <c r="K886" s="91" t="s">
        <v>140</v>
      </c>
    </row>
    <row r="887" spans="1:11" s="22" customFormat="1" ht="21.75" customHeight="1">
      <c r="A887" s="227" t="s">
        <v>44</v>
      </c>
      <c r="B887" s="228" t="s">
        <v>44</v>
      </c>
      <c r="C887" s="228"/>
      <c r="D887" s="228"/>
      <c r="E887" s="110"/>
      <c r="F887" s="118">
        <f>G887</f>
        <v>40400</v>
      </c>
      <c r="G887" s="118">
        <f>G888+G889</f>
        <v>40400</v>
      </c>
      <c r="H887" s="99"/>
      <c r="I887" s="99"/>
      <c r="J887" s="91"/>
      <c r="K887" s="91"/>
    </row>
    <row r="888" spans="1:11" s="22" customFormat="1" ht="58.5" customHeight="1">
      <c r="A888" s="100">
        <v>1</v>
      </c>
      <c r="B888" s="118" t="s">
        <v>1193</v>
      </c>
      <c r="C888" s="118"/>
      <c r="D888" s="91" t="s">
        <v>134</v>
      </c>
      <c r="E888" s="118"/>
      <c r="F888" s="118">
        <v>40000</v>
      </c>
      <c r="G888" s="118">
        <v>40000</v>
      </c>
      <c r="H888" s="99"/>
      <c r="I888" s="99"/>
      <c r="J888" s="91" t="s">
        <v>1261</v>
      </c>
      <c r="K888" s="91" t="s">
        <v>140</v>
      </c>
    </row>
    <row r="889" spans="1:11" s="22" customFormat="1" ht="85.5" customHeight="1">
      <c r="A889" s="100">
        <v>2</v>
      </c>
      <c r="B889" s="118" t="s">
        <v>1194</v>
      </c>
      <c r="C889" s="118"/>
      <c r="D889" s="91" t="s">
        <v>134</v>
      </c>
      <c r="E889" s="118"/>
      <c r="F889" s="118">
        <f>F888*0.01</f>
        <v>400</v>
      </c>
      <c r="G889" s="118">
        <f>G888*0.01</f>
        <v>400</v>
      </c>
      <c r="H889" s="99"/>
      <c r="I889" s="99"/>
      <c r="J889" s="91" t="s">
        <v>136</v>
      </c>
      <c r="K889" s="91" t="s">
        <v>140</v>
      </c>
    </row>
    <row r="890" spans="1:11" s="22" customFormat="1" ht="24.75" customHeight="1">
      <c r="A890" s="227" t="s">
        <v>1195</v>
      </c>
      <c r="B890" s="228"/>
      <c r="C890" s="228"/>
      <c r="D890" s="228"/>
      <c r="E890" s="118">
        <f>G890</f>
        <v>44164.1879</v>
      </c>
      <c r="F890" s="118">
        <v>44164.2</v>
      </c>
      <c r="G890" s="118">
        <f>G891+G892+G893+G894</f>
        <v>44164.1879</v>
      </c>
      <c r="H890" s="118"/>
      <c r="I890" s="99"/>
      <c r="J890" s="138"/>
      <c r="K890" s="130"/>
    </row>
    <row r="891" spans="1:11" s="22" customFormat="1" ht="70.5" customHeight="1">
      <c r="A891" s="100">
        <v>1</v>
      </c>
      <c r="B891" s="118" t="s">
        <v>1196</v>
      </c>
      <c r="C891" s="118" t="s">
        <v>1197</v>
      </c>
      <c r="D891" s="91" t="s">
        <v>134</v>
      </c>
      <c r="E891" s="118"/>
      <c r="F891" s="118">
        <v>2747.9729</v>
      </c>
      <c r="G891" s="118">
        <v>2747.9729</v>
      </c>
      <c r="H891" s="99"/>
      <c r="I891" s="99"/>
      <c r="J891" s="91" t="s">
        <v>133</v>
      </c>
      <c r="K891" s="130" t="s">
        <v>140</v>
      </c>
    </row>
    <row r="892" spans="1:11" s="22" customFormat="1" ht="84.75" customHeight="1">
      <c r="A892" s="100">
        <v>2</v>
      </c>
      <c r="B892" s="118" t="s">
        <v>1198</v>
      </c>
      <c r="C892" s="118"/>
      <c r="D892" s="91" t="s">
        <v>134</v>
      </c>
      <c r="E892" s="118"/>
      <c r="F892" s="118">
        <v>6.215</v>
      </c>
      <c r="G892" s="118">
        <v>6.215</v>
      </c>
      <c r="H892" s="99"/>
      <c r="I892" s="99"/>
      <c r="J892" s="91" t="s">
        <v>133</v>
      </c>
      <c r="K892" s="130" t="s">
        <v>140</v>
      </c>
    </row>
    <row r="893" spans="1:11" s="22" customFormat="1" ht="87" customHeight="1">
      <c r="A893" s="100">
        <v>3</v>
      </c>
      <c r="B893" s="118" t="s">
        <v>1199</v>
      </c>
      <c r="C893" s="118"/>
      <c r="D893" s="91" t="s">
        <v>134</v>
      </c>
      <c r="E893" s="118"/>
      <c r="F893" s="118">
        <v>41000</v>
      </c>
      <c r="G893" s="118">
        <v>41000</v>
      </c>
      <c r="H893" s="99"/>
      <c r="I893" s="99"/>
      <c r="J893" s="91" t="s">
        <v>1261</v>
      </c>
      <c r="K893" s="130" t="s">
        <v>140</v>
      </c>
    </row>
    <row r="894" spans="1:11" s="22" customFormat="1" ht="100.5" customHeight="1">
      <c r="A894" s="100">
        <v>4</v>
      </c>
      <c r="B894" s="118" t="s">
        <v>1200</v>
      </c>
      <c r="C894" s="118"/>
      <c r="D894" s="91" t="s">
        <v>134</v>
      </c>
      <c r="E894" s="118"/>
      <c r="F894" s="118">
        <f>F893*0.01</f>
        <v>410</v>
      </c>
      <c r="G894" s="118">
        <f>G893*0.01</f>
        <v>410</v>
      </c>
      <c r="H894" s="99"/>
      <c r="I894" s="99"/>
      <c r="J894" s="91" t="s">
        <v>136</v>
      </c>
      <c r="K894" s="130" t="s">
        <v>140</v>
      </c>
    </row>
    <row r="895" spans="1:11" s="22" customFormat="1" ht="21" customHeight="1">
      <c r="A895" s="227" t="s">
        <v>1260</v>
      </c>
      <c r="B895" s="228" t="s">
        <v>1201</v>
      </c>
      <c r="C895" s="228"/>
      <c r="D895" s="228"/>
      <c r="E895" s="110"/>
      <c r="F895" s="118">
        <f>G895</f>
        <v>41433.72862</v>
      </c>
      <c r="G895" s="118">
        <f>G896+G897+G898+G899</f>
        <v>41433.72862</v>
      </c>
      <c r="H895" s="99"/>
      <c r="I895" s="99"/>
      <c r="J895" s="91"/>
      <c r="K895" s="91"/>
    </row>
    <row r="896" spans="1:11" s="22" customFormat="1" ht="70.5" customHeight="1">
      <c r="A896" s="100">
        <v>1</v>
      </c>
      <c r="B896" s="118" t="s">
        <v>1202</v>
      </c>
      <c r="C896" s="118"/>
      <c r="D896" s="91" t="s">
        <v>134</v>
      </c>
      <c r="E896" s="118"/>
      <c r="F896" s="118">
        <v>2033.72862</v>
      </c>
      <c r="G896" s="118">
        <v>2033.72862</v>
      </c>
      <c r="H896" s="99"/>
      <c r="I896" s="99"/>
      <c r="J896" s="91" t="s">
        <v>133</v>
      </c>
      <c r="K896" s="130" t="s">
        <v>140</v>
      </c>
    </row>
    <row r="897" spans="1:11" s="22" customFormat="1" ht="93" customHeight="1">
      <c r="A897" s="100">
        <v>2</v>
      </c>
      <c r="B897" s="118" t="s">
        <v>1203</v>
      </c>
      <c r="C897" s="118"/>
      <c r="D897" s="91" t="s">
        <v>134</v>
      </c>
      <c r="E897" s="118"/>
      <c r="F897" s="118">
        <v>10</v>
      </c>
      <c r="G897" s="118">
        <v>10</v>
      </c>
      <c r="H897" s="99"/>
      <c r="I897" s="99"/>
      <c r="J897" s="91" t="s">
        <v>133</v>
      </c>
      <c r="K897" s="130" t="s">
        <v>140</v>
      </c>
    </row>
    <row r="898" spans="1:11" s="22" customFormat="1" ht="68.25" customHeight="1">
      <c r="A898" s="100">
        <v>3</v>
      </c>
      <c r="B898" s="118" t="s">
        <v>1204</v>
      </c>
      <c r="C898" s="118"/>
      <c r="D898" s="91" t="s">
        <v>134</v>
      </c>
      <c r="E898" s="118"/>
      <c r="F898" s="118">
        <v>39000</v>
      </c>
      <c r="G898" s="118">
        <v>39000</v>
      </c>
      <c r="H898" s="99"/>
      <c r="I898" s="99"/>
      <c r="J898" s="91" t="s">
        <v>1261</v>
      </c>
      <c r="K898" s="130" t="s">
        <v>140</v>
      </c>
    </row>
    <row r="899" spans="1:11" s="22" customFormat="1" ht="92.25" customHeight="1">
      <c r="A899" s="100">
        <v>4</v>
      </c>
      <c r="B899" s="118" t="s">
        <v>1205</v>
      </c>
      <c r="C899" s="118"/>
      <c r="D899" s="91" t="s">
        <v>134</v>
      </c>
      <c r="E899" s="118"/>
      <c r="F899" s="118">
        <f>F898*0.01</f>
        <v>390</v>
      </c>
      <c r="G899" s="118">
        <f>G898*0.01</f>
        <v>390</v>
      </c>
      <c r="H899" s="99"/>
      <c r="I899" s="99"/>
      <c r="J899" s="91" t="s">
        <v>136</v>
      </c>
      <c r="K899" s="130" t="s">
        <v>140</v>
      </c>
    </row>
    <row r="900" spans="1:11" s="22" customFormat="1" ht="17.25" customHeight="1">
      <c r="A900" s="227" t="s">
        <v>33</v>
      </c>
      <c r="B900" s="228" t="s">
        <v>33</v>
      </c>
      <c r="C900" s="228"/>
      <c r="D900" s="228"/>
      <c r="E900" s="118"/>
      <c r="F900" s="118">
        <f>F901+F902+F903+F904+F905+F906</f>
        <v>52621.30506</v>
      </c>
      <c r="G900" s="118">
        <f>G901+G902+G903+G904+G905+G906</f>
        <v>52621.30506</v>
      </c>
      <c r="H900" s="118"/>
      <c r="I900" s="99"/>
      <c r="J900" s="138"/>
      <c r="K900" s="130"/>
    </row>
    <row r="901" spans="1:11" s="22" customFormat="1" ht="86.25" customHeight="1">
      <c r="A901" s="100">
        <v>1</v>
      </c>
      <c r="B901" s="118" t="s">
        <v>1206</v>
      </c>
      <c r="C901" s="118" t="s">
        <v>1207</v>
      </c>
      <c r="D901" s="91" t="s">
        <v>134</v>
      </c>
      <c r="E901" s="118"/>
      <c r="F901" s="118">
        <v>4121.30506</v>
      </c>
      <c r="G901" s="118">
        <v>4121.30506</v>
      </c>
      <c r="H901" s="99"/>
      <c r="I901" s="99"/>
      <c r="J901" s="91" t="s">
        <v>133</v>
      </c>
      <c r="K901" s="130" t="s">
        <v>140</v>
      </c>
    </row>
    <row r="902" spans="1:11" s="22" customFormat="1" ht="119.25" customHeight="1">
      <c r="A902" s="100">
        <v>2</v>
      </c>
      <c r="B902" s="118" t="s">
        <v>1208</v>
      </c>
      <c r="C902" s="118"/>
      <c r="D902" s="91" t="s">
        <v>134</v>
      </c>
      <c r="E902" s="118"/>
      <c r="F902" s="118">
        <v>20</v>
      </c>
      <c r="G902" s="118">
        <v>20</v>
      </c>
      <c r="H902" s="99"/>
      <c r="I902" s="99"/>
      <c r="J902" s="91" t="s">
        <v>133</v>
      </c>
      <c r="K902" s="130" t="s">
        <v>140</v>
      </c>
    </row>
    <row r="903" spans="1:11" s="22" customFormat="1" ht="83.25" customHeight="1">
      <c r="A903" s="100">
        <v>3</v>
      </c>
      <c r="B903" s="118" t="s">
        <v>1209</v>
      </c>
      <c r="C903" s="118"/>
      <c r="D903" s="91" t="s">
        <v>134</v>
      </c>
      <c r="E903" s="118"/>
      <c r="F903" s="118">
        <v>10000</v>
      </c>
      <c r="G903" s="118">
        <v>10000</v>
      </c>
      <c r="H903" s="99"/>
      <c r="I903" s="99"/>
      <c r="J903" s="91" t="s">
        <v>1261</v>
      </c>
      <c r="K903" s="130" t="s">
        <v>140</v>
      </c>
    </row>
    <row r="904" spans="1:11" s="22" customFormat="1" ht="102.75" customHeight="1">
      <c r="A904" s="100">
        <v>4</v>
      </c>
      <c r="B904" s="118" t="s">
        <v>1210</v>
      </c>
      <c r="C904" s="118"/>
      <c r="D904" s="91" t="s">
        <v>134</v>
      </c>
      <c r="E904" s="118"/>
      <c r="F904" s="118">
        <f>F903*0.01</f>
        <v>100</v>
      </c>
      <c r="G904" s="118">
        <f>G903*0.01</f>
        <v>100</v>
      </c>
      <c r="H904" s="99"/>
      <c r="I904" s="99"/>
      <c r="J904" s="91" t="s">
        <v>136</v>
      </c>
      <c r="K904" s="130" t="s">
        <v>140</v>
      </c>
    </row>
    <row r="905" spans="1:11" s="22" customFormat="1" ht="77.25" customHeight="1">
      <c r="A905" s="100">
        <v>5</v>
      </c>
      <c r="B905" s="118" t="s">
        <v>1211</v>
      </c>
      <c r="C905" s="118"/>
      <c r="D905" s="91" t="s">
        <v>134</v>
      </c>
      <c r="E905" s="118"/>
      <c r="F905" s="118">
        <v>38000</v>
      </c>
      <c r="G905" s="118">
        <v>38000</v>
      </c>
      <c r="H905" s="99"/>
      <c r="I905" s="99"/>
      <c r="J905" s="91" t="s">
        <v>1261</v>
      </c>
      <c r="K905" s="130" t="s">
        <v>140</v>
      </c>
    </row>
    <row r="906" spans="1:11" s="22" customFormat="1" ht="100.5" customHeight="1">
      <c r="A906" s="100">
        <v>6</v>
      </c>
      <c r="B906" s="118" t="s">
        <v>1212</v>
      </c>
      <c r="C906" s="118"/>
      <c r="D906" s="91" t="s">
        <v>134</v>
      </c>
      <c r="E906" s="118"/>
      <c r="F906" s="118">
        <f>F905*0.01</f>
        <v>380</v>
      </c>
      <c r="G906" s="118">
        <f>G905*0.01</f>
        <v>380</v>
      </c>
      <c r="H906" s="99"/>
      <c r="I906" s="99"/>
      <c r="J906" s="91" t="s">
        <v>136</v>
      </c>
      <c r="K906" s="130" t="s">
        <v>140</v>
      </c>
    </row>
    <row r="907" spans="1:11" s="22" customFormat="1" ht="17.25" customHeight="1">
      <c r="A907" s="227" t="s">
        <v>1078</v>
      </c>
      <c r="B907" s="228" t="s">
        <v>1213</v>
      </c>
      <c r="C907" s="228"/>
      <c r="D907" s="228"/>
      <c r="E907" s="118"/>
      <c r="F907" s="118">
        <f>F908+F909+F910+F911+F912</f>
        <v>27900.608229999998</v>
      </c>
      <c r="G907" s="118">
        <f>G908+G909+G910+G911+G912</f>
        <v>27900.608229999998</v>
      </c>
      <c r="H907" s="118"/>
      <c r="I907" s="99"/>
      <c r="J907" s="77"/>
      <c r="K907" s="77"/>
    </row>
    <row r="908" spans="1:11" s="22" customFormat="1" ht="81" customHeight="1">
      <c r="A908" s="100">
        <v>1</v>
      </c>
      <c r="B908" s="118" t="s">
        <v>1214</v>
      </c>
      <c r="C908" s="118" t="s">
        <v>1215</v>
      </c>
      <c r="D908" s="91" t="s">
        <v>134</v>
      </c>
      <c r="E908" s="118"/>
      <c r="F908" s="118">
        <v>8791.77191</v>
      </c>
      <c r="G908" s="118">
        <v>8791.77191</v>
      </c>
      <c r="H908" s="99"/>
      <c r="I908" s="99"/>
      <c r="J908" s="91" t="s">
        <v>133</v>
      </c>
      <c r="K908" s="130" t="s">
        <v>140</v>
      </c>
    </row>
    <row r="909" spans="1:11" s="22" customFormat="1" ht="104.25" customHeight="1">
      <c r="A909" s="100">
        <v>2</v>
      </c>
      <c r="B909" s="118" t="s">
        <v>1216</v>
      </c>
      <c r="C909" s="118"/>
      <c r="D909" s="91" t="s">
        <v>134</v>
      </c>
      <c r="E909" s="118"/>
      <c r="F909" s="118">
        <v>20</v>
      </c>
      <c r="G909" s="118">
        <v>20</v>
      </c>
      <c r="H909" s="99"/>
      <c r="I909" s="99"/>
      <c r="J909" s="91" t="s">
        <v>133</v>
      </c>
      <c r="K909" s="130" t="s">
        <v>140</v>
      </c>
    </row>
    <row r="910" spans="1:11" s="22" customFormat="1" ht="92.25" customHeight="1">
      <c r="A910" s="100">
        <v>3</v>
      </c>
      <c r="B910" s="118" t="s">
        <v>1217</v>
      </c>
      <c r="C910" s="118" t="s">
        <v>1218</v>
      </c>
      <c r="D910" s="91" t="s">
        <v>134</v>
      </c>
      <c r="E910" s="118"/>
      <c r="F910" s="118">
        <v>13272.25389</v>
      </c>
      <c r="G910" s="118">
        <v>13272.25389</v>
      </c>
      <c r="H910" s="99"/>
      <c r="I910" s="99"/>
      <c r="J910" s="91" t="s">
        <v>133</v>
      </c>
      <c r="K910" s="130" t="s">
        <v>140</v>
      </c>
    </row>
    <row r="911" spans="1:11" s="22" customFormat="1" ht="120.75" customHeight="1">
      <c r="A911" s="100">
        <v>4</v>
      </c>
      <c r="B911" s="118" t="s">
        <v>1219</v>
      </c>
      <c r="C911" s="118"/>
      <c r="D911" s="91" t="s">
        <v>134</v>
      </c>
      <c r="E911" s="118"/>
      <c r="F911" s="118">
        <v>66.5</v>
      </c>
      <c r="G911" s="118">
        <v>66.5</v>
      </c>
      <c r="H911" s="99"/>
      <c r="I911" s="99"/>
      <c r="J911" s="91" t="s">
        <v>133</v>
      </c>
      <c r="K911" s="130" t="s">
        <v>140</v>
      </c>
    </row>
    <row r="912" spans="1:11" s="22" customFormat="1" ht="95.25" customHeight="1">
      <c r="A912" s="100">
        <v>5</v>
      </c>
      <c r="B912" s="118" t="s">
        <v>1220</v>
      </c>
      <c r="C912" s="118" t="s">
        <v>1218</v>
      </c>
      <c r="D912" s="91" t="s">
        <v>134</v>
      </c>
      <c r="E912" s="118"/>
      <c r="F912" s="118">
        <v>5750.08243</v>
      </c>
      <c r="G912" s="118">
        <v>5750.08243</v>
      </c>
      <c r="H912" s="99"/>
      <c r="I912" s="99"/>
      <c r="J912" s="91" t="s">
        <v>133</v>
      </c>
      <c r="K912" s="130" t="s">
        <v>140</v>
      </c>
    </row>
    <row r="913" spans="1:11" s="22" customFormat="1" ht="32.25" customHeight="1">
      <c r="A913" s="227" t="s">
        <v>37</v>
      </c>
      <c r="B913" s="228" t="s">
        <v>37</v>
      </c>
      <c r="C913" s="228"/>
      <c r="D913" s="228"/>
      <c r="E913" s="118"/>
      <c r="F913" s="118">
        <f>F914+F915</f>
        <v>8874.67191</v>
      </c>
      <c r="G913" s="118">
        <f>G914+G915</f>
        <v>8874.67191</v>
      </c>
      <c r="H913" s="118"/>
      <c r="I913" s="99"/>
      <c r="J913" s="138"/>
      <c r="K913" s="130"/>
    </row>
    <row r="914" spans="1:11" s="22" customFormat="1" ht="57.75" customHeight="1">
      <c r="A914" s="100">
        <v>1</v>
      </c>
      <c r="B914" s="118" t="s">
        <v>1221</v>
      </c>
      <c r="C914" s="118" t="s">
        <v>1222</v>
      </c>
      <c r="D914" s="91" t="s">
        <v>134</v>
      </c>
      <c r="E914" s="118"/>
      <c r="F914" s="118">
        <v>8854.51191</v>
      </c>
      <c r="G914" s="118">
        <v>8854.51191</v>
      </c>
      <c r="H914" s="99"/>
      <c r="I914" s="99"/>
      <c r="J914" s="91" t="s">
        <v>133</v>
      </c>
      <c r="K914" s="130" t="s">
        <v>140</v>
      </c>
    </row>
    <row r="915" spans="1:11" s="22" customFormat="1" ht="82.5" customHeight="1">
      <c r="A915" s="100">
        <v>2</v>
      </c>
      <c r="B915" s="118" t="s">
        <v>1223</v>
      </c>
      <c r="C915" s="118"/>
      <c r="D915" s="91" t="s">
        <v>134</v>
      </c>
      <c r="E915" s="118"/>
      <c r="F915" s="118">
        <v>20.16</v>
      </c>
      <c r="G915" s="118">
        <v>20.16</v>
      </c>
      <c r="H915" s="99"/>
      <c r="I915" s="99"/>
      <c r="J915" s="91" t="s">
        <v>133</v>
      </c>
      <c r="K915" s="130" t="s">
        <v>140</v>
      </c>
    </row>
    <row r="916" spans="1:11" s="22" customFormat="1" ht="25.5" customHeight="1">
      <c r="A916" s="227" t="s">
        <v>723</v>
      </c>
      <c r="B916" s="228" t="s">
        <v>723</v>
      </c>
      <c r="C916" s="228"/>
      <c r="D916" s="228"/>
      <c r="E916" s="118"/>
      <c r="F916" s="118">
        <f>G916</f>
        <v>25250</v>
      </c>
      <c r="G916" s="118">
        <f>G917+G918</f>
        <v>25250</v>
      </c>
      <c r="H916" s="118"/>
      <c r="I916" s="99"/>
      <c r="J916" s="138"/>
      <c r="K916" s="130"/>
    </row>
    <row r="917" spans="1:11" s="22" customFormat="1" ht="61.5" customHeight="1">
      <c r="A917" s="100">
        <v>1</v>
      </c>
      <c r="B917" s="100" t="s">
        <v>1224</v>
      </c>
      <c r="C917" s="118"/>
      <c r="D917" s="118" t="s">
        <v>134</v>
      </c>
      <c r="E917" s="91"/>
      <c r="F917" s="118">
        <v>25000</v>
      </c>
      <c r="G917" s="118">
        <v>25000</v>
      </c>
      <c r="H917" s="118"/>
      <c r="I917" s="99"/>
      <c r="J917" s="91" t="s">
        <v>1261</v>
      </c>
      <c r="K917" s="130" t="s">
        <v>140</v>
      </c>
    </row>
    <row r="918" spans="1:11" s="22" customFormat="1" ht="88.5" customHeight="1">
      <c r="A918" s="100">
        <v>2</v>
      </c>
      <c r="B918" s="100" t="s">
        <v>1225</v>
      </c>
      <c r="C918" s="118"/>
      <c r="D918" s="118" t="s">
        <v>134</v>
      </c>
      <c r="E918" s="91"/>
      <c r="F918" s="118">
        <f>F917*0.01</f>
        <v>250</v>
      </c>
      <c r="G918" s="118">
        <f>G917*0.01</f>
        <v>250</v>
      </c>
      <c r="H918" s="118"/>
      <c r="I918" s="99"/>
      <c r="J918" s="91" t="s">
        <v>136</v>
      </c>
      <c r="K918" s="130" t="s">
        <v>140</v>
      </c>
    </row>
    <row r="919" spans="1:11" s="22" customFormat="1" ht="17.25" customHeight="1">
      <c r="A919" s="227" t="s">
        <v>1226</v>
      </c>
      <c r="B919" s="228" t="s">
        <v>1226</v>
      </c>
      <c r="C919" s="228"/>
      <c r="D919" s="228"/>
      <c r="E919" s="118"/>
      <c r="F919" s="118">
        <f>F920+F921</f>
        <v>992.65616</v>
      </c>
      <c r="G919" s="118">
        <f>G920+G921</f>
        <v>992.65616</v>
      </c>
      <c r="H919" s="118"/>
      <c r="I919" s="99"/>
      <c r="J919" s="138"/>
      <c r="K919" s="130"/>
    </row>
    <row r="920" spans="1:11" s="22" customFormat="1" ht="78.75" customHeight="1">
      <c r="A920" s="100">
        <v>1</v>
      </c>
      <c r="B920" s="100" t="s">
        <v>1227</v>
      </c>
      <c r="C920" s="118" t="s">
        <v>1228</v>
      </c>
      <c r="D920" s="118" t="s">
        <v>134</v>
      </c>
      <c r="E920" s="91"/>
      <c r="F920" s="118">
        <v>988.65616</v>
      </c>
      <c r="G920" s="118">
        <v>988.65616</v>
      </c>
      <c r="H920" s="118"/>
      <c r="I920" s="99"/>
      <c r="J920" s="91" t="s">
        <v>133</v>
      </c>
      <c r="K920" s="130" t="s">
        <v>140</v>
      </c>
    </row>
    <row r="921" spans="1:11" s="22" customFormat="1" ht="87" customHeight="1">
      <c r="A921" s="100">
        <v>2</v>
      </c>
      <c r="B921" s="100" t="s">
        <v>1229</v>
      </c>
      <c r="C921" s="118" t="s">
        <v>1228</v>
      </c>
      <c r="D921" s="118" t="s">
        <v>134</v>
      </c>
      <c r="E921" s="91"/>
      <c r="F921" s="118">
        <v>4</v>
      </c>
      <c r="G921" s="118">
        <v>4</v>
      </c>
      <c r="H921" s="118"/>
      <c r="I921" s="99"/>
      <c r="J921" s="91" t="s">
        <v>133</v>
      </c>
      <c r="K921" s="130" t="s">
        <v>140</v>
      </c>
    </row>
    <row r="922" spans="1:11" s="22" customFormat="1" ht="28.5" customHeight="1">
      <c r="A922" s="227" t="s">
        <v>977</v>
      </c>
      <c r="B922" s="228"/>
      <c r="C922" s="228"/>
      <c r="D922" s="228"/>
      <c r="E922" s="110"/>
      <c r="F922" s="118">
        <f>F923+F924</f>
        <v>53571.41</v>
      </c>
      <c r="G922" s="118">
        <f>G923+G924</f>
        <v>53571.41</v>
      </c>
      <c r="H922" s="118"/>
      <c r="I922" s="99"/>
      <c r="J922" s="138"/>
      <c r="K922" s="130"/>
    </row>
    <row r="923" spans="1:13" s="22" customFormat="1" ht="69" customHeight="1">
      <c r="A923" s="100">
        <v>1</v>
      </c>
      <c r="B923" s="100" t="s">
        <v>1230</v>
      </c>
      <c r="C923" s="118"/>
      <c r="D923" s="118" t="s">
        <v>134</v>
      </c>
      <c r="E923" s="91"/>
      <c r="F923" s="118">
        <v>53041</v>
      </c>
      <c r="G923" s="118">
        <v>53041</v>
      </c>
      <c r="H923" s="118"/>
      <c r="I923" s="99"/>
      <c r="J923" s="91" t="s">
        <v>133</v>
      </c>
      <c r="K923" s="130" t="s">
        <v>140</v>
      </c>
      <c r="M923" s="21"/>
    </row>
    <row r="924" spans="1:11" s="22" customFormat="1" ht="95.25" customHeight="1">
      <c r="A924" s="100">
        <v>2</v>
      </c>
      <c r="B924" s="100" t="s">
        <v>1231</v>
      </c>
      <c r="C924" s="118"/>
      <c r="D924" s="118" t="s">
        <v>134</v>
      </c>
      <c r="E924" s="91"/>
      <c r="F924" s="118">
        <f>F923*0.01</f>
        <v>530.41</v>
      </c>
      <c r="G924" s="118">
        <f>G923*0.01</f>
        <v>530.41</v>
      </c>
      <c r="H924" s="118"/>
      <c r="I924" s="99"/>
      <c r="J924" s="91" t="s">
        <v>133</v>
      </c>
      <c r="K924" s="130" t="s">
        <v>140</v>
      </c>
    </row>
    <row r="925" spans="1:11" s="22" customFormat="1" ht="21" customHeight="1">
      <c r="A925" s="227" t="s">
        <v>123</v>
      </c>
      <c r="B925" s="228" t="s">
        <v>123</v>
      </c>
      <c r="C925" s="228"/>
      <c r="D925" s="228"/>
      <c r="E925" s="118"/>
      <c r="F925" s="118">
        <f>F926+F927+F928+F929+F930+F931+F932+F933+F934+F935</f>
        <v>131672.63044</v>
      </c>
      <c r="G925" s="118">
        <f>G926+G927+G928+G929+G930+G931+G932+G933+G934+G935</f>
        <v>131672.63044</v>
      </c>
      <c r="H925" s="118"/>
      <c r="I925" s="99"/>
      <c r="J925" s="138"/>
      <c r="K925" s="130"/>
    </row>
    <row r="926" spans="1:11" s="22" customFormat="1" ht="86.25" customHeight="1">
      <c r="A926" s="100">
        <v>1</v>
      </c>
      <c r="B926" s="100" t="s">
        <v>1232</v>
      </c>
      <c r="C926" s="118" t="s">
        <v>1233</v>
      </c>
      <c r="D926" s="118" t="s">
        <v>134</v>
      </c>
      <c r="E926" s="91"/>
      <c r="F926" s="118">
        <v>30882.63044</v>
      </c>
      <c r="G926" s="118">
        <v>30882.63044</v>
      </c>
      <c r="H926" s="118"/>
      <c r="I926" s="99"/>
      <c r="J926" s="91" t="s">
        <v>133</v>
      </c>
      <c r="K926" s="130" t="s">
        <v>140</v>
      </c>
    </row>
    <row r="927" spans="1:11" s="22" customFormat="1" ht="96.75" customHeight="1">
      <c r="A927" s="100">
        <v>2</v>
      </c>
      <c r="B927" s="100" t="s">
        <v>1234</v>
      </c>
      <c r="C927" s="118"/>
      <c r="D927" s="118" t="s">
        <v>134</v>
      </c>
      <c r="E927" s="91"/>
      <c r="F927" s="118">
        <v>800</v>
      </c>
      <c r="G927" s="118">
        <v>800</v>
      </c>
      <c r="H927" s="118"/>
      <c r="I927" s="99"/>
      <c r="J927" s="91" t="s">
        <v>133</v>
      </c>
      <c r="K927" s="130" t="s">
        <v>140</v>
      </c>
    </row>
    <row r="928" spans="1:11" s="22" customFormat="1" ht="115.5" customHeight="1">
      <c r="A928" s="100">
        <v>3</v>
      </c>
      <c r="B928" s="100" t="s">
        <v>1235</v>
      </c>
      <c r="C928" s="118"/>
      <c r="D928" s="118" t="s">
        <v>134</v>
      </c>
      <c r="E928" s="91"/>
      <c r="F928" s="118">
        <v>60000</v>
      </c>
      <c r="G928" s="118">
        <v>60000</v>
      </c>
      <c r="H928" s="118"/>
      <c r="I928" s="99"/>
      <c r="J928" s="91" t="s">
        <v>1261</v>
      </c>
      <c r="K928" s="130" t="s">
        <v>140</v>
      </c>
    </row>
    <row r="929" spans="1:11" s="22" customFormat="1" ht="129" customHeight="1">
      <c r="A929" s="100">
        <v>4</v>
      </c>
      <c r="B929" s="100" t="s">
        <v>1236</v>
      </c>
      <c r="C929" s="118"/>
      <c r="D929" s="118" t="s">
        <v>134</v>
      </c>
      <c r="E929" s="91"/>
      <c r="F929" s="118">
        <f>F928*0.01</f>
        <v>600</v>
      </c>
      <c r="G929" s="118">
        <f>G928*0.01</f>
        <v>600</v>
      </c>
      <c r="H929" s="118"/>
      <c r="I929" s="99"/>
      <c r="J929" s="91" t="s">
        <v>136</v>
      </c>
      <c r="K929" s="130" t="s">
        <v>140</v>
      </c>
    </row>
    <row r="930" spans="1:11" s="22" customFormat="1" ht="75" customHeight="1">
      <c r="A930" s="100">
        <v>5</v>
      </c>
      <c r="B930" s="100" t="s">
        <v>1237</v>
      </c>
      <c r="C930" s="118"/>
      <c r="D930" s="118" t="s">
        <v>134</v>
      </c>
      <c r="E930" s="91"/>
      <c r="F930" s="118">
        <v>10000</v>
      </c>
      <c r="G930" s="118">
        <v>10000</v>
      </c>
      <c r="H930" s="118"/>
      <c r="I930" s="99"/>
      <c r="J930" s="91" t="s">
        <v>1261</v>
      </c>
      <c r="K930" s="130" t="s">
        <v>140</v>
      </c>
    </row>
    <row r="931" spans="1:11" s="22" customFormat="1" ht="86.25" customHeight="1">
      <c r="A931" s="100">
        <v>6</v>
      </c>
      <c r="B931" s="100" t="s">
        <v>1238</v>
      </c>
      <c r="C931" s="118"/>
      <c r="D931" s="118" t="s">
        <v>134</v>
      </c>
      <c r="E931" s="91"/>
      <c r="F931" s="118">
        <f>F930*0.01</f>
        <v>100</v>
      </c>
      <c r="G931" s="118">
        <f>G930*0.01</f>
        <v>100</v>
      </c>
      <c r="H931" s="118"/>
      <c r="I931" s="99"/>
      <c r="J931" s="91" t="s">
        <v>136</v>
      </c>
      <c r="K931" s="130" t="s">
        <v>140</v>
      </c>
    </row>
    <row r="932" spans="1:11" s="22" customFormat="1" ht="80.25" customHeight="1">
      <c r="A932" s="100">
        <v>7</v>
      </c>
      <c r="B932" s="100" t="s">
        <v>1239</v>
      </c>
      <c r="C932" s="118"/>
      <c r="D932" s="118" t="s">
        <v>134</v>
      </c>
      <c r="E932" s="91"/>
      <c r="F932" s="118">
        <v>20000</v>
      </c>
      <c r="G932" s="118">
        <v>20000</v>
      </c>
      <c r="H932" s="118"/>
      <c r="I932" s="99"/>
      <c r="J932" s="91" t="s">
        <v>1261</v>
      </c>
      <c r="K932" s="130" t="s">
        <v>140</v>
      </c>
    </row>
    <row r="933" spans="1:11" s="22" customFormat="1" ht="100.5" customHeight="1">
      <c r="A933" s="100">
        <v>8</v>
      </c>
      <c r="B933" s="100" t="s">
        <v>1240</v>
      </c>
      <c r="C933" s="118"/>
      <c r="D933" s="118" t="s">
        <v>134</v>
      </c>
      <c r="E933" s="91"/>
      <c r="F933" s="118">
        <f>F932*0.01</f>
        <v>200</v>
      </c>
      <c r="G933" s="118">
        <f>G932*0.01</f>
        <v>200</v>
      </c>
      <c r="H933" s="118"/>
      <c r="I933" s="99"/>
      <c r="J933" s="91" t="s">
        <v>136</v>
      </c>
      <c r="K933" s="130" t="s">
        <v>140</v>
      </c>
    </row>
    <row r="934" spans="1:11" s="22" customFormat="1" ht="57" customHeight="1">
      <c r="A934" s="100">
        <v>9</v>
      </c>
      <c r="B934" s="100" t="s">
        <v>1241</v>
      </c>
      <c r="C934" s="118"/>
      <c r="D934" s="118" t="s">
        <v>134</v>
      </c>
      <c r="E934" s="91"/>
      <c r="F934" s="118">
        <v>9000</v>
      </c>
      <c r="G934" s="118">
        <v>9000</v>
      </c>
      <c r="H934" s="118"/>
      <c r="I934" s="99"/>
      <c r="J934" s="91" t="s">
        <v>1261</v>
      </c>
      <c r="K934" s="130" t="s">
        <v>140</v>
      </c>
    </row>
    <row r="935" spans="1:11" s="22" customFormat="1" ht="87.75" customHeight="1">
      <c r="A935" s="100">
        <v>10</v>
      </c>
      <c r="B935" s="100" t="s">
        <v>1242</v>
      </c>
      <c r="C935" s="118"/>
      <c r="D935" s="118" t="s">
        <v>134</v>
      </c>
      <c r="E935" s="91"/>
      <c r="F935" s="118">
        <f>F934*0.01</f>
        <v>90</v>
      </c>
      <c r="G935" s="118">
        <f>G934*0.01</f>
        <v>90</v>
      </c>
      <c r="H935" s="118"/>
      <c r="I935" s="99"/>
      <c r="J935" s="91" t="s">
        <v>136</v>
      </c>
      <c r="K935" s="130" t="s">
        <v>140</v>
      </c>
    </row>
    <row r="936" spans="1:11" s="22" customFormat="1" ht="18" customHeight="1">
      <c r="A936" s="227" t="s">
        <v>745</v>
      </c>
      <c r="B936" s="228" t="s">
        <v>745</v>
      </c>
      <c r="C936" s="228"/>
      <c r="D936" s="228"/>
      <c r="E936" s="118"/>
      <c r="F936" s="118">
        <f>G936</f>
        <v>9090</v>
      </c>
      <c r="G936" s="118">
        <f>G937+G938</f>
        <v>9090</v>
      </c>
      <c r="H936" s="118"/>
      <c r="I936" s="99"/>
      <c r="J936" s="138"/>
      <c r="K936" s="130"/>
    </row>
    <row r="937" spans="1:11" s="22" customFormat="1" ht="80.25" customHeight="1">
      <c r="A937" s="100">
        <v>1</v>
      </c>
      <c r="B937" s="100" t="s">
        <v>1243</v>
      </c>
      <c r="C937" s="118"/>
      <c r="D937" s="118" t="s">
        <v>134</v>
      </c>
      <c r="E937" s="91"/>
      <c r="F937" s="118">
        <v>9000</v>
      </c>
      <c r="G937" s="118">
        <v>9000</v>
      </c>
      <c r="H937" s="118"/>
      <c r="I937" s="99"/>
      <c r="J937" s="91" t="s">
        <v>1261</v>
      </c>
      <c r="K937" s="130" t="s">
        <v>140</v>
      </c>
    </row>
    <row r="938" spans="1:11" s="22" customFormat="1" ht="97.5" customHeight="1">
      <c r="A938" s="100">
        <v>2</v>
      </c>
      <c r="B938" s="100" t="s">
        <v>1244</v>
      </c>
      <c r="C938" s="118"/>
      <c r="D938" s="118" t="s">
        <v>134</v>
      </c>
      <c r="E938" s="91"/>
      <c r="F938" s="118">
        <f>F937*0.01</f>
        <v>90</v>
      </c>
      <c r="G938" s="118">
        <f>G937*0.01</f>
        <v>90</v>
      </c>
      <c r="H938" s="118"/>
      <c r="I938" s="99"/>
      <c r="J938" s="91" t="s">
        <v>136</v>
      </c>
      <c r="K938" s="130" t="s">
        <v>140</v>
      </c>
    </row>
    <row r="939" spans="1:11" s="22" customFormat="1" ht="24.75" customHeight="1">
      <c r="A939" s="227" t="s">
        <v>29</v>
      </c>
      <c r="B939" s="228" t="s">
        <v>1245</v>
      </c>
      <c r="C939" s="228"/>
      <c r="D939" s="229"/>
      <c r="E939" s="118"/>
      <c r="F939" s="118">
        <f>G939</f>
        <v>39390</v>
      </c>
      <c r="G939" s="118">
        <f>G940+G941</f>
        <v>39390</v>
      </c>
      <c r="H939" s="118"/>
      <c r="I939" s="99"/>
      <c r="J939" s="138"/>
      <c r="K939" s="130"/>
    </row>
    <row r="940" spans="1:11" s="22" customFormat="1" ht="60" customHeight="1">
      <c r="A940" s="100">
        <v>1</v>
      </c>
      <c r="B940" s="100" t="s">
        <v>1246</v>
      </c>
      <c r="C940" s="118"/>
      <c r="D940" s="118" t="s">
        <v>134</v>
      </c>
      <c r="E940" s="91"/>
      <c r="F940" s="118">
        <v>39000</v>
      </c>
      <c r="G940" s="118">
        <v>39000</v>
      </c>
      <c r="H940" s="118"/>
      <c r="I940" s="99"/>
      <c r="J940" s="91" t="s">
        <v>1261</v>
      </c>
      <c r="K940" s="130" t="s">
        <v>140</v>
      </c>
    </row>
    <row r="941" spans="1:11" s="22" customFormat="1" ht="84" customHeight="1">
      <c r="A941" s="100">
        <v>2</v>
      </c>
      <c r="B941" s="100" t="s">
        <v>1247</v>
      </c>
      <c r="C941" s="118"/>
      <c r="D941" s="118" t="s">
        <v>134</v>
      </c>
      <c r="E941" s="91"/>
      <c r="F941" s="118">
        <f>F940*0.01</f>
        <v>390</v>
      </c>
      <c r="G941" s="118">
        <f>G940*0.01</f>
        <v>390</v>
      </c>
      <c r="H941" s="118"/>
      <c r="I941" s="99"/>
      <c r="J941" s="91" t="s">
        <v>136</v>
      </c>
      <c r="K941" s="130" t="s">
        <v>140</v>
      </c>
    </row>
    <row r="942" spans="1:11" s="22" customFormat="1" ht="25.5" customHeight="1">
      <c r="A942" s="227" t="s">
        <v>85</v>
      </c>
      <c r="B942" s="228"/>
      <c r="C942" s="228"/>
      <c r="D942" s="229"/>
      <c r="E942" s="132"/>
      <c r="F942" s="118">
        <f>G942</f>
        <v>7000</v>
      </c>
      <c r="G942" s="118">
        <f>G943</f>
        <v>7000</v>
      </c>
      <c r="H942" s="118"/>
      <c r="I942" s="118"/>
      <c r="J942" s="99"/>
      <c r="K942" s="138"/>
    </row>
    <row r="943" spans="1:11" s="22" customFormat="1" ht="78" customHeight="1">
      <c r="A943" s="100">
        <v>1</v>
      </c>
      <c r="B943" s="100" t="s">
        <v>1248</v>
      </c>
      <c r="C943" s="118" t="s">
        <v>1249</v>
      </c>
      <c r="D943" s="118" t="s">
        <v>134</v>
      </c>
      <c r="E943" s="91"/>
      <c r="F943" s="118">
        <v>7000</v>
      </c>
      <c r="G943" s="118">
        <v>7000</v>
      </c>
      <c r="H943" s="118"/>
      <c r="I943" s="99"/>
      <c r="J943" s="91" t="s">
        <v>133</v>
      </c>
      <c r="K943" s="130" t="s">
        <v>140</v>
      </c>
    </row>
    <row r="944" spans="1:11" s="22" customFormat="1" ht="23.25" customHeight="1">
      <c r="A944" s="227" t="s">
        <v>73</v>
      </c>
      <c r="B944" s="228" t="s">
        <v>73</v>
      </c>
      <c r="C944" s="228"/>
      <c r="D944" s="229"/>
      <c r="E944" s="132"/>
      <c r="F944" s="118">
        <f>F945+F946+F947+F948</f>
        <v>36360</v>
      </c>
      <c r="G944" s="118">
        <f>G945+G946+G947+G948</f>
        <v>36360</v>
      </c>
      <c r="H944" s="118"/>
      <c r="I944" s="118"/>
      <c r="J944" s="138"/>
      <c r="K944" s="130"/>
    </row>
    <row r="945" spans="1:11" s="22" customFormat="1" ht="90.75" customHeight="1">
      <c r="A945" s="100">
        <v>1</v>
      </c>
      <c r="B945" s="100" t="s">
        <v>1250</v>
      </c>
      <c r="C945" s="118"/>
      <c r="D945" s="118" t="s">
        <v>134</v>
      </c>
      <c r="E945" s="91"/>
      <c r="F945" s="118">
        <v>25000</v>
      </c>
      <c r="G945" s="118">
        <v>25000</v>
      </c>
      <c r="H945" s="118"/>
      <c r="I945" s="99"/>
      <c r="J945" s="91" t="s">
        <v>1261</v>
      </c>
      <c r="K945" s="130" t="s">
        <v>140</v>
      </c>
    </row>
    <row r="946" spans="1:11" s="22" customFormat="1" ht="99.75" customHeight="1">
      <c r="A946" s="100">
        <v>2</v>
      </c>
      <c r="B946" s="100" t="s">
        <v>1251</v>
      </c>
      <c r="C946" s="118"/>
      <c r="D946" s="118" t="s">
        <v>134</v>
      </c>
      <c r="E946" s="91"/>
      <c r="F946" s="118">
        <f>F945*0.01</f>
        <v>250</v>
      </c>
      <c r="G946" s="118">
        <f>G945*0.01</f>
        <v>250</v>
      </c>
      <c r="H946" s="118"/>
      <c r="I946" s="99"/>
      <c r="J946" s="91" t="s">
        <v>136</v>
      </c>
      <c r="K946" s="130" t="s">
        <v>140</v>
      </c>
    </row>
    <row r="947" spans="1:11" s="22" customFormat="1" ht="64.5" customHeight="1">
      <c r="A947" s="100">
        <v>3</v>
      </c>
      <c r="B947" s="100" t="s">
        <v>1252</v>
      </c>
      <c r="C947" s="118"/>
      <c r="D947" s="118" t="s">
        <v>134</v>
      </c>
      <c r="E947" s="91"/>
      <c r="F947" s="118">
        <v>11000</v>
      </c>
      <c r="G947" s="118">
        <v>11000</v>
      </c>
      <c r="H947" s="118"/>
      <c r="I947" s="99"/>
      <c r="J947" s="91" t="s">
        <v>1261</v>
      </c>
      <c r="K947" s="130" t="s">
        <v>140</v>
      </c>
    </row>
    <row r="948" spans="1:11" s="22" customFormat="1" ht="93" customHeight="1">
      <c r="A948" s="100">
        <v>4</v>
      </c>
      <c r="B948" s="100" t="s">
        <v>1253</v>
      </c>
      <c r="C948" s="118"/>
      <c r="D948" s="118" t="s">
        <v>134</v>
      </c>
      <c r="E948" s="91"/>
      <c r="F948" s="118">
        <f>F947*0.01</f>
        <v>110</v>
      </c>
      <c r="G948" s="118">
        <f>G947*0.01</f>
        <v>110</v>
      </c>
      <c r="H948" s="118"/>
      <c r="I948" s="99"/>
      <c r="J948" s="91" t="s">
        <v>136</v>
      </c>
      <c r="K948" s="130" t="s">
        <v>140</v>
      </c>
    </row>
    <row r="949" spans="1:11" s="22" customFormat="1" ht="22.5" customHeight="1">
      <c r="A949" s="227" t="s">
        <v>1022</v>
      </c>
      <c r="B949" s="228"/>
      <c r="C949" s="228"/>
      <c r="D949" s="229"/>
      <c r="E949" s="113"/>
      <c r="F949" s="118">
        <f>F950+F951</f>
        <v>19618.22962</v>
      </c>
      <c r="G949" s="118">
        <f>G950+G951</f>
        <v>19618.22962</v>
      </c>
      <c r="H949" s="118"/>
      <c r="I949" s="118"/>
      <c r="J949" s="118"/>
      <c r="K949" s="138"/>
    </row>
    <row r="950" spans="1:11" s="22" customFormat="1" ht="150.75" customHeight="1">
      <c r="A950" s="100">
        <v>1</v>
      </c>
      <c r="B950" s="100" t="s">
        <v>1254</v>
      </c>
      <c r="C950" s="118" t="s">
        <v>1255</v>
      </c>
      <c r="D950" s="118" t="s">
        <v>134</v>
      </c>
      <c r="E950" s="91"/>
      <c r="F950" s="118">
        <v>19598.22962</v>
      </c>
      <c r="G950" s="118">
        <v>19598.22962</v>
      </c>
      <c r="H950" s="118"/>
      <c r="I950" s="99"/>
      <c r="J950" s="91" t="s">
        <v>133</v>
      </c>
      <c r="K950" s="130" t="s">
        <v>140</v>
      </c>
    </row>
    <row r="951" spans="1:11" s="22" customFormat="1" ht="160.5" customHeight="1">
      <c r="A951" s="100">
        <v>2</v>
      </c>
      <c r="B951" s="100" t="s">
        <v>1256</v>
      </c>
      <c r="C951" s="118"/>
      <c r="D951" s="118" t="s">
        <v>134</v>
      </c>
      <c r="E951" s="91"/>
      <c r="F951" s="118">
        <v>20</v>
      </c>
      <c r="G951" s="118">
        <v>20</v>
      </c>
      <c r="H951" s="118"/>
      <c r="I951" s="99"/>
      <c r="J951" s="91" t="s">
        <v>133</v>
      </c>
      <c r="K951" s="130" t="s">
        <v>140</v>
      </c>
    </row>
    <row r="952" spans="1:11" s="22" customFormat="1" ht="20.25" customHeight="1">
      <c r="A952" s="227" t="s">
        <v>30</v>
      </c>
      <c r="B952" s="228" t="s">
        <v>1052</v>
      </c>
      <c r="C952" s="228"/>
      <c r="D952" s="229"/>
      <c r="E952" s="113"/>
      <c r="F952" s="118">
        <f>G952</f>
        <v>2429.441</v>
      </c>
      <c r="G952" s="118">
        <f>G953</f>
        <v>2429.441</v>
      </c>
      <c r="H952" s="118"/>
      <c r="I952" s="118"/>
      <c r="J952" s="118"/>
      <c r="K952" s="138"/>
    </row>
    <row r="953" spans="1:11" s="22" customFormat="1" ht="84.75" customHeight="1">
      <c r="A953" s="100">
        <v>1</v>
      </c>
      <c r="B953" s="100" t="s">
        <v>1257</v>
      </c>
      <c r="C953" s="118" t="s">
        <v>1258</v>
      </c>
      <c r="D953" s="118" t="s">
        <v>134</v>
      </c>
      <c r="E953" s="91"/>
      <c r="F953" s="118">
        <v>2429.441</v>
      </c>
      <c r="G953" s="118">
        <v>2429.441</v>
      </c>
      <c r="H953" s="118"/>
      <c r="I953" s="99"/>
      <c r="J953" s="91" t="s">
        <v>133</v>
      </c>
      <c r="K953" s="130" t="s">
        <v>140</v>
      </c>
    </row>
    <row r="954" spans="1:11" s="22" customFormat="1" ht="43.5" customHeight="1">
      <c r="A954" s="189" t="s">
        <v>1276</v>
      </c>
      <c r="B954" s="189"/>
      <c r="C954" s="189"/>
      <c r="D954" s="189"/>
      <c r="E954" s="189"/>
      <c r="F954" s="62">
        <f>F955+F967+F970</f>
        <v>87167.72760999999</v>
      </c>
      <c r="G954" s="62">
        <f>G955+G967+G970</f>
        <v>87167.72760999999</v>
      </c>
      <c r="H954" s="62"/>
      <c r="I954" s="62"/>
      <c r="J954" s="18"/>
      <c r="K954" s="18"/>
    </row>
    <row r="955" spans="1:11" s="22" customFormat="1" ht="25.5" customHeight="1">
      <c r="A955" s="227" t="s">
        <v>142</v>
      </c>
      <c r="B955" s="228"/>
      <c r="C955" s="228"/>
      <c r="D955" s="229"/>
      <c r="E955" s="113"/>
      <c r="F955" s="118">
        <f>F956+F957+F958+F959+F963+F964+F965+F966+F961+F962+F960</f>
        <v>16890.48019</v>
      </c>
      <c r="G955" s="118">
        <f>G956+G957+G958+G959+G963+G964+G965+G966+G961+G962+G960</f>
        <v>16890.48019</v>
      </c>
      <c r="H955" s="118"/>
      <c r="I955" s="118"/>
      <c r="J955" s="118"/>
      <c r="K955" s="138"/>
    </row>
    <row r="956" spans="1:11" s="22" customFormat="1" ht="71.25" customHeight="1">
      <c r="A956" s="100">
        <v>1</v>
      </c>
      <c r="B956" s="100" t="s">
        <v>1392</v>
      </c>
      <c r="C956" s="118" t="s">
        <v>1262</v>
      </c>
      <c r="D956" s="118" t="s">
        <v>137</v>
      </c>
      <c r="E956" s="91"/>
      <c r="F956" s="118">
        <f>4452600/1000</f>
        <v>4452.6</v>
      </c>
      <c r="G956" s="118">
        <v>4452.6</v>
      </c>
      <c r="H956" s="118"/>
      <c r="I956" s="99"/>
      <c r="J956" s="91" t="s">
        <v>133</v>
      </c>
      <c r="K956" s="130" t="s">
        <v>140</v>
      </c>
    </row>
    <row r="957" spans="1:11" s="22" customFormat="1" ht="96" customHeight="1">
      <c r="A957" s="100">
        <v>2</v>
      </c>
      <c r="B957" s="100" t="s">
        <v>1393</v>
      </c>
      <c r="C957" s="118" t="s">
        <v>1262</v>
      </c>
      <c r="D957" s="118" t="s">
        <v>137</v>
      </c>
      <c r="E957" s="91"/>
      <c r="F957" s="118">
        <v>62.7</v>
      </c>
      <c r="G957" s="118">
        <v>62.7</v>
      </c>
      <c r="H957" s="118"/>
      <c r="I957" s="99"/>
      <c r="J957" s="91" t="s">
        <v>133</v>
      </c>
      <c r="K957" s="130" t="s">
        <v>140</v>
      </c>
    </row>
    <row r="958" spans="1:11" s="22" customFormat="1" ht="68.25" customHeight="1">
      <c r="A958" s="100">
        <v>3</v>
      </c>
      <c r="B958" s="100" t="s">
        <v>1394</v>
      </c>
      <c r="C958" s="118" t="s">
        <v>1263</v>
      </c>
      <c r="D958" s="118" t="s">
        <v>137</v>
      </c>
      <c r="E958" s="91"/>
      <c r="F958" s="118">
        <f>8949700/1000</f>
        <v>8949.7</v>
      </c>
      <c r="G958" s="118">
        <v>8949.7</v>
      </c>
      <c r="H958" s="118"/>
      <c r="I958" s="99"/>
      <c r="J958" s="91" t="s">
        <v>133</v>
      </c>
      <c r="K958" s="130" t="s">
        <v>140</v>
      </c>
    </row>
    <row r="959" spans="1:11" s="22" customFormat="1" ht="96.75" customHeight="1">
      <c r="A959" s="100">
        <v>4</v>
      </c>
      <c r="B959" s="100" t="s">
        <v>1395</v>
      </c>
      <c r="C959" s="118" t="s">
        <v>1263</v>
      </c>
      <c r="D959" s="118" t="s">
        <v>137</v>
      </c>
      <c r="E959" s="91"/>
      <c r="F959" s="118">
        <v>19.01548</v>
      </c>
      <c r="G959" s="118">
        <v>19.01548</v>
      </c>
      <c r="H959" s="118"/>
      <c r="I959" s="99"/>
      <c r="J959" s="91" t="s">
        <v>133</v>
      </c>
      <c r="K959" s="130" t="s">
        <v>140</v>
      </c>
    </row>
    <row r="960" spans="1:11" s="22" customFormat="1" ht="88.5" customHeight="1">
      <c r="A960" s="100">
        <v>5</v>
      </c>
      <c r="B960" s="100" t="s">
        <v>1396</v>
      </c>
      <c r="C960" s="118"/>
      <c r="D960" s="118" t="s">
        <v>137</v>
      </c>
      <c r="E960" s="91"/>
      <c r="F960" s="118">
        <v>107.87821000000001</v>
      </c>
      <c r="G960" s="118">
        <v>107.87821000000001</v>
      </c>
      <c r="H960" s="118"/>
      <c r="I960" s="99"/>
      <c r="J960" s="91" t="s">
        <v>133</v>
      </c>
      <c r="K960" s="130" t="s">
        <v>140</v>
      </c>
    </row>
    <row r="961" spans="1:11" s="22" customFormat="1" ht="69.75" customHeight="1">
      <c r="A961" s="100">
        <v>6</v>
      </c>
      <c r="B961" s="100" t="s">
        <v>1266</v>
      </c>
      <c r="C961" s="118"/>
      <c r="D961" s="118" t="s">
        <v>137</v>
      </c>
      <c r="E961" s="91"/>
      <c r="F961" s="118">
        <v>410</v>
      </c>
      <c r="G961" s="118">
        <v>410</v>
      </c>
      <c r="H961" s="118"/>
      <c r="I961" s="99"/>
      <c r="J961" s="91" t="s">
        <v>133</v>
      </c>
      <c r="K961" s="130" t="s">
        <v>140</v>
      </c>
    </row>
    <row r="962" spans="1:11" s="22" customFormat="1" ht="84.75" customHeight="1">
      <c r="A962" s="100">
        <v>7</v>
      </c>
      <c r="B962" s="100" t="s">
        <v>1267</v>
      </c>
      <c r="C962" s="118"/>
      <c r="D962" s="118" t="s">
        <v>137</v>
      </c>
      <c r="E962" s="91"/>
      <c r="F962" s="118">
        <v>4.1</v>
      </c>
      <c r="G962" s="118">
        <v>4.1</v>
      </c>
      <c r="H962" s="118"/>
      <c r="I962" s="99"/>
      <c r="J962" s="91" t="s">
        <v>133</v>
      </c>
      <c r="K962" s="130" t="s">
        <v>140</v>
      </c>
    </row>
    <row r="963" spans="1:11" s="22" customFormat="1" ht="72.75" customHeight="1">
      <c r="A963" s="100">
        <v>8</v>
      </c>
      <c r="B963" s="100" t="s">
        <v>1397</v>
      </c>
      <c r="C963" s="118"/>
      <c r="D963" s="118" t="s">
        <v>137</v>
      </c>
      <c r="E963" s="91"/>
      <c r="F963" s="118">
        <v>1869</v>
      </c>
      <c r="G963" s="118">
        <v>1869</v>
      </c>
      <c r="H963" s="118"/>
      <c r="I963" s="99"/>
      <c r="J963" s="91" t="s">
        <v>133</v>
      </c>
      <c r="K963" s="130" t="s">
        <v>140</v>
      </c>
    </row>
    <row r="964" spans="1:11" s="22" customFormat="1" ht="101.25" customHeight="1">
      <c r="A964" s="100">
        <v>9</v>
      </c>
      <c r="B964" s="100" t="s">
        <v>1398</v>
      </c>
      <c r="C964" s="118"/>
      <c r="D964" s="118" t="s">
        <v>137</v>
      </c>
      <c r="E964" s="91"/>
      <c r="F964" s="118">
        <v>22</v>
      </c>
      <c r="G964" s="118">
        <v>22</v>
      </c>
      <c r="H964" s="118"/>
      <c r="I964" s="99"/>
      <c r="J964" s="91" t="s">
        <v>133</v>
      </c>
      <c r="K964" s="130" t="s">
        <v>140</v>
      </c>
    </row>
    <row r="965" spans="1:11" s="22" customFormat="1" ht="73.5" customHeight="1">
      <c r="A965" s="100">
        <v>10</v>
      </c>
      <c r="B965" s="100" t="s">
        <v>1264</v>
      </c>
      <c r="C965" s="118"/>
      <c r="D965" s="118" t="s">
        <v>137</v>
      </c>
      <c r="E965" s="91"/>
      <c r="F965" s="118">
        <v>983.65</v>
      </c>
      <c r="G965" s="118">
        <v>983.65</v>
      </c>
      <c r="H965" s="118"/>
      <c r="I965" s="99"/>
      <c r="J965" s="91" t="s">
        <v>136</v>
      </c>
      <c r="K965" s="130" t="s">
        <v>140</v>
      </c>
    </row>
    <row r="966" spans="1:11" s="22" customFormat="1" ht="94.5" customHeight="1">
      <c r="A966" s="100">
        <v>11</v>
      </c>
      <c r="B966" s="100" t="s">
        <v>1265</v>
      </c>
      <c r="C966" s="118"/>
      <c r="D966" s="118" t="s">
        <v>137</v>
      </c>
      <c r="E966" s="91"/>
      <c r="F966" s="118">
        <f>F965*0.01</f>
        <v>9.8365</v>
      </c>
      <c r="G966" s="118">
        <v>9.8365</v>
      </c>
      <c r="H966" s="118"/>
      <c r="I966" s="99"/>
      <c r="J966" s="91" t="s">
        <v>136</v>
      </c>
      <c r="K966" s="130" t="s">
        <v>140</v>
      </c>
    </row>
    <row r="967" spans="1:11" s="22" customFormat="1" ht="23.25" customHeight="1">
      <c r="A967" s="227" t="s">
        <v>891</v>
      </c>
      <c r="B967" s="228" t="s">
        <v>891</v>
      </c>
      <c r="C967" s="228"/>
      <c r="D967" s="229"/>
      <c r="E967" s="113"/>
      <c r="F967" s="118">
        <f>G967</f>
        <v>680.9756500000001</v>
      </c>
      <c r="G967" s="118">
        <f>G968+G969</f>
        <v>680.9756500000001</v>
      </c>
      <c r="H967" s="118"/>
      <c r="I967" s="118"/>
      <c r="J967" s="118"/>
      <c r="K967" s="138"/>
    </row>
    <row r="968" spans="1:11" s="22" customFormat="1" ht="69" customHeight="1">
      <c r="A968" s="100">
        <v>1</v>
      </c>
      <c r="B968" s="100" t="s">
        <v>1268</v>
      </c>
      <c r="C968" s="118" t="s">
        <v>893</v>
      </c>
      <c r="D968" s="118" t="s">
        <v>137</v>
      </c>
      <c r="E968" s="91"/>
      <c r="F968" s="118">
        <f>675090/1000</f>
        <v>675.09</v>
      </c>
      <c r="G968" s="118">
        <v>675.09</v>
      </c>
      <c r="H968" s="118"/>
      <c r="I968" s="99"/>
      <c r="J968" s="91" t="s">
        <v>133</v>
      </c>
      <c r="K968" s="130" t="s">
        <v>140</v>
      </c>
    </row>
    <row r="969" spans="1:11" s="22" customFormat="1" ht="83.25" customHeight="1">
      <c r="A969" s="100">
        <v>2</v>
      </c>
      <c r="B969" s="100" t="s">
        <v>1399</v>
      </c>
      <c r="C969" s="118" t="s">
        <v>893</v>
      </c>
      <c r="D969" s="118" t="s">
        <v>137</v>
      </c>
      <c r="E969" s="91"/>
      <c r="F969" s="118">
        <f>5885.64999999999/1000</f>
        <v>5.885649999999989</v>
      </c>
      <c r="G969" s="118">
        <v>5.88565</v>
      </c>
      <c r="H969" s="118"/>
      <c r="I969" s="99"/>
      <c r="J969" s="91" t="s">
        <v>133</v>
      </c>
      <c r="K969" s="130" t="s">
        <v>140</v>
      </c>
    </row>
    <row r="970" spans="1:11" s="22" customFormat="1" ht="30" customHeight="1">
      <c r="A970" s="227" t="s">
        <v>1277</v>
      </c>
      <c r="B970" s="228" t="s">
        <v>165</v>
      </c>
      <c r="C970" s="228"/>
      <c r="D970" s="229"/>
      <c r="E970" s="113"/>
      <c r="F970" s="118">
        <f>F972+F973+F975+F976+F971+F974+F977+F978+F979+F980</f>
        <v>69596.27176999999</v>
      </c>
      <c r="G970" s="118">
        <f>G972+G973+G975+G976+G971+G974+G977+G978+G979+G980</f>
        <v>69596.27176999999</v>
      </c>
      <c r="H970" s="118"/>
      <c r="I970" s="118"/>
      <c r="J970" s="118"/>
      <c r="K970" s="138"/>
    </row>
    <row r="971" spans="1:11" s="22" customFormat="1" ht="80.25" customHeight="1">
      <c r="A971" s="100">
        <v>1</v>
      </c>
      <c r="B971" s="100" t="s">
        <v>1400</v>
      </c>
      <c r="C971" s="118" t="s">
        <v>1272</v>
      </c>
      <c r="D971" s="118" t="s">
        <v>137</v>
      </c>
      <c r="E971" s="91"/>
      <c r="F971" s="118">
        <v>115.971</v>
      </c>
      <c r="G971" s="118">
        <v>115.971</v>
      </c>
      <c r="H971" s="118"/>
      <c r="I971" s="118"/>
      <c r="J971" s="118" t="s">
        <v>133</v>
      </c>
      <c r="K971" s="130" t="s">
        <v>140</v>
      </c>
    </row>
    <row r="972" spans="1:11" s="22" customFormat="1" ht="69" customHeight="1">
      <c r="A972" s="100">
        <v>2</v>
      </c>
      <c r="B972" s="100" t="s">
        <v>1401</v>
      </c>
      <c r="C972" s="118" t="s">
        <v>1269</v>
      </c>
      <c r="D972" s="118" t="s">
        <v>137</v>
      </c>
      <c r="E972" s="91"/>
      <c r="F972" s="118">
        <v>15942.175</v>
      </c>
      <c r="G972" s="118">
        <v>15942.175</v>
      </c>
      <c r="H972" s="118"/>
      <c r="I972" s="118"/>
      <c r="J972" s="118" t="s">
        <v>133</v>
      </c>
      <c r="K972" s="130" t="s">
        <v>140</v>
      </c>
    </row>
    <row r="973" spans="1:11" s="22" customFormat="1" ht="98.25" customHeight="1">
      <c r="A973" s="100">
        <v>3</v>
      </c>
      <c r="B973" s="100" t="s">
        <v>1402</v>
      </c>
      <c r="C973" s="118" t="s">
        <v>1269</v>
      </c>
      <c r="D973" s="118" t="s">
        <v>137</v>
      </c>
      <c r="E973" s="91"/>
      <c r="F973" s="118">
        <v>146.05622</v>
      </c>
      <c r="G973" s="118">
        <v>146.05622</v>
      </c>
      <c r="H973" s="118"/>
      <c r="I973" s="118"/>
      <c r="J973" s="118" t="s">
        <v>133</v>
      </c>
      <c r="K973" s="130" t="s">
        <v>140</v>
      </c>
    </row>
    <row r="974" spans="1:11" s="22" customFormat="1" ht="90" customHeight="1">
      <c r="A974" s="100">
        <v>4</v>
      </c>
      <c r="B974" s="100" t="s">
        <v>1403</v>
      </c>
      <c r="C974" s="118" t="s">
        <v>1269</v>
      </c>
      <c r="D974" s="118" t="s">
        <v>137</v>
      </c>
      <c r="E974" s="91"/>
      <c r="F974" s="118">
        <v>147.9115</v>
      </c>
      <c r="G974" s="118">
        <v>147.9115</v>
      </c>
      <c r="H974" s="118"/>
      <c r="I974" s="118"/>
      <c r="J974" s="118" t="s">
        <v>133</v>
      </c>
      <c r="K974" s="130" t="s">
        <v>140</v>
      </c>
    </row>
    <row r="975" spans="1:11" s="22" customFormat="1" ht="85.5" customHeight="1">
      <c r="A975" s="100">
        <v>5</v>
      </c>
      <c r="B975" s="100" t="s">
        <v>1270</v>
      </c>
      <c r="C975" s="118" t="s">
        <v>1271</v>
      </c>
      <c r="D975" s="118" t="s">
        <v>137</v>
      </c>
      <c r="E975" s="91"/>
      <c r="F975" s="118">
        <f>21633000/1000</f>
        <v>21633</v>
      </c>
      <c r="G975" s="118">
        <v>21633</v>
      </c>
      <c r="H975" s="118"/>
      <c r="I975" s="118"/>
      <c r="J975" s="118" t="s">
        <v>133</v>
      </c>
      <c r="K975" s="130" t="s">
        <v>140</v>
      </c>
    </row>
    <row r="976" spans="1:11" s="22" customFormat="1" ht="104.25" customHeight="1">
      <c r="A976" s="100">
        <v>6</v>
      </c>
      <c r="B976" s="100" t="s">
        <v>1404</v>
      </c>
      <c r="C976" s="118" t="s">
        <v>1271</v>
      </c>
      <c r="D976" s="118" t="s">
        <v>137</v>
      </c>
      <c r="E976" s="91"/>
      <c r="F976" s="118">
        <v>156.31363999999996</v>
      </c>
      <c r="G976" s="118">
        <v>156.31364000000002</v>
      </c>
      <c r="H976" s="118"/>
      <c r="I976" s="118"/>
      <c r="J976" s="118" t="s">
        <v>133</v>
      </c>
      <c r="K976" s="130" t="s">
        <v>140</v>
      </c>
    </row>
    <row r="977" spans="1:11" s="22" customFormat="1" ht="92.25" customHeight="1">
      <c r="A977" s="100">
        <v>7</v>
      </c>
      <c r="B977" s="100" t="s">
        <v>1405</v>
      </c>
      <c r="C977" s="118" t="s">
        <v>1271</v>
      </c>
      <c r="D977" s="118" t="s">
        <v>137</v>
      </c>
      <c r="E977" s="91"/>
      <c r="F977" s="118">
        <v>1147.505</v>
      </c>
      <c r="G977" s="118">
        <v>1147.505</v>
      </c>
      <c r="H977" s="118"/>
      <c r="I977" s="118"/>
      <c r="J977" s="118" t="s">
        <v>133</v>
      </c>
      <c r="K977" s="130" t="s">
        <v>140</v>
      </c>
    </row>
    <row r="978" spans="1:11" s="22" customFormat="1" ht="100.5" customHeight="1">
      <c r="A978" s="100">
        <v>8</v>
      </c>
      <c r="B978" s="100" t="s">
        <v>1406</v>
      </c>
      <c r="C978" s="118" t="s">
        <v>1271</v>
      </c>
      <c r="D978" s="118" t="s">
        <v>137</v>
      </c>
      <c r="E978" s="91"/>
      <c r="F978" s="118">
        <v>7.33941</v>
      </c>
      <c r="G978" s="118">
        <v>7.33941</v>
      </c>
      <c r="H978" s="118"/>
      <c r="I978" s="118"/>
      <c r="J978" s="118" t="s">
        <v>133</v>
      </c>
      <c r="K978" s="130" t="s">
        <v>140</v>
      </c>
    </row>
    <row r="979" spans="1:11" s="22" customFormat="1" ht="81" customHeight="1">
      <c r="A979" s="100">
        <v>9</v>
      </c>
      <c r="B979" s="100" t="s">
        <v>1273</v>
      </c>
      <c r="C979" s="118" t="s">
        <v>1274</v>
      </c>
      <c r="D979" s="118" t="s">
        <v>137</v>
      </c>
      <c r="E979" s="91"/>
      <c r="F979" s="118">
        <v>30000</v>
      </c>
      <c r="G979" s="118">
        <v>30000</v>
      </c>
      <c r="H979" s="118"/>
      <c r="I979" s="118"/>
      <c r="J979" s="91" t="s">
        <v>136</v>
      </c>
      <c r="K979" s="130" t="s">
        <v>140</v>
      </c>
    </row>
    <row r="980" spans="1:11" s="22" customFormat="1" ht="103.5" customHeight="1">
      <c r="A980" s="100">
        <v>10</v>
      </c>
      <c r="B980" s="100" t="s">
        <v>1275</v>
      </c>
      <c r="C980" s="118" t="s">
        <v>1274</v>
      </c>
      <c r="D980" s="118" t="s">
        <v>137</v>
      </c>
      <c r="E980" s="91"/>
      <c r="F980" s="118">
        <f>F979*0.01</f>
        <v>300</v>
      </c>
      <c r="G980" s="118">
        <f>G979*0.01</f>
        <v>300</v>
      </c>
      <c r="H980" s="118"/>
      <c r="I980" s="118"/>
      <c r="J980" s="91" t="s">
        <v>136</v>
      </c>
      <c r="K980" s="130" t="s">
        <v>140</v>
      </c>
    </row>
    <row r="981" spans="1:11" s="22" customFormat="1" ht="23.25" customHeight="1">
      <c r="A981" s="189" t="s">
        <v>1278</v>
      </c>
      <c r="B981" s="189"/>
      <c r="C981" s="189"/>
      <c r="D981" s="189"/>
      <c r="E981" s="189"/>
      <c r="F981" s="62">
        <f>G981</f>
        <v>52174.923769600005</v>
      </c>
      <c r="G981" s="62">
        <f>G982+G985+G988</f>
        <v>52174.923769600005</v>
      </c>
      <c r="H981" s="62"/>
      <c r="I981" s="62"/>
      <c r="J981" s="18"/>
      <c r="K981" s="18"/>
    </row>
    <row r="982" spans="1:11" s="22" customFormat="1" ht="28.5" customHeight="1">
      <c r="A982" s="227" t="s">
        <v>891</v>
      </c>
      <c r="B982" s="228" t="s">
        <v>891</v>
      </c>
      <c r="C982" s="228"/>
      <c r="D982" s="229"/>
      <c r="E982" s="113"/>
      <c r="F982" s="118">
        <f>G982</f>
        <v>3949.6468</v>
      </c>
      <c r="G982" s="118">
        <f>G983+G984</f>
        <v>3949.6468</v>
      </c>
      <c r="H982" s="118"/>
      <c r="I982" s="118"/>
      <c r="J982" s="118"/>
      <c r="K982" s="138"/>
    </row>
    <row r="983" spans="1:11" s="22" customFormat="1" ht="105" customHeight="1">
      <c r="A983" s="100">
        <v>1</v>
      </c>
      <c r="B983" s="100" t="s">
        <v>1279</v>
      </c>
      <c r="C983" s="118" t="s">
        <v>1280</v>
      </c>
      <c r="D983" s="118" t="s">
        <v>134</v>
      </c>
      <c r="E983" s="91"/>
      <c r="F983" s="118">
        <v>3914.9668</v>
      </c>
      <c r="G983" s="118">
        <v>3914.9668</v>
      </c>
      <c r="H983" s="118"/>
      <c r="I983" s="118"/>
      <c r="J983" s="91" t="s">
        <v>133</v>
      </c>
      <c r="K983" s="130" t="s">
        <v>140</v>
      </c>
    </row>
    <row r="984" spans="1:11" s="22" customFormat="1" ht="112.5" customHeight="1">
      <c r="A984" s="100">
        <v>2</v>
      </c>
      <c r="B984" s="100" t="s">
        <v>1444</v>
      </c>
      <c r="C984" s="118" t="s">
        <v>1280</v>
      </c>
      <c r="D984" s="118" t="s">
        <v>134</v>
      </c>
      <c r="E984" s="91"/>
      <c r="F984" s="118">
        <v>34.68</v>
      </c>
      <c r="G984" s="118">
        <v>34.68</v>
      </c>
      <c r="H984" s="118"/>
      <c r="I984" s="118"/>
      <c r="J984" s="91" t="s">
        <v>133</v>
      </c>
      <c r="K984" s="130" t="s">
        <v>140</v>
      </c>
    </row>
    <row r="985" spans="1:11" s="22" customFormat="1" ht="24" customHeight="1">
      <c r="A985" s="227" t="s">
        <v>41</v>
      </c>
      <c r="B985" s="228"/>
      <c r="C985" s="228"/>
      <c r="D985" s="229"/>
      <c r="E985" s="91"/>
      <c r="F985" s="118">
        <f>F986+F987</f>
        <v>36962.1993296</v>
      </c>
      <c r="G985" s="118">
        <f>G986+G987</f>
        <v>36962.1993296</v>
      </c>
      <c r="H985" s="118"/>
      <c r="I985" s="118"/>
      <c r="J985" s="91"/>
      <c r="K985" s="130"/>
    </row>
    <row r="986" spans="1:11" s="22" customFormat="1" ht="57.75" customHeight="1">
      <c r="A986" s="100">
        <v>1</v>
      </c>
      <c r="B986" s="100" t="s">
        <v>1281</v>
      </c>
      <c r="C986" s="118" t="s">
        <v>966</v>
      </c>
      <c r="D986" s="118" t="s">
        <v>134</v>
      </c>
      <c r="E986" s="91"/>
      <c r="F986" s="118">
        <v>36596.23696</v>
      </c>
      <c r="G986" s="118">
        <v>36596.23696</v>
      </c>
      <c r="H986" s="118"/>
      <c r="I986" s="118"/>
      <c r="J986" s="91" t="s">
        <v>133</v>
      </c>
      <c r="K986" s="130" t="s">
        <v>140</v>
      </c>
    </row>
    <row r="987" spans="1:11" s="22" customFormat="1" ht="74.25" customHeight="1">
      <c r="A987" s="100">
        <v>2</v>
      </c>
      <c r="B987" s="100" t="s">
        <v>1282</v>
      </c>
      <c r="C987" s="118" t="s">
        <v>966</v>
      </c>
      <c r="D987" s="118" t="s">
        <v>134</v>
      </c>
      <c r="E987" s="91"/>
      <c r="F987" s="118">
        <f>F986*0.01</f>
        <v>365.96236960000005</v>
      </c>
      <c r="G987" s="118">
        <f>G986*0.01</f>
        <v>365.96236960000005</v>
      </c>
      <c r="H987" s="118"/>
      <c r="I987" s="118"/>
      <c r="J987" s="91" t="s">
        <v>133</v>
      </c>
      <c r="K987" s="130" t="s">
        <v>140</v>
      </c>
    </row>
    <row r="988" spans="1:11" ht="15.75" customHeight="1" outlineLevel="4">
      <c r="A988" s="227" t="s">
        <v>1283</v>
      </c>
      <c r="B988" s="228"/>
      <c r="C988" s="228"/>
      <c r="D988" s="229"/>
      <c r="E988" s="91"/>
      <c r="F988" s="118">
        <f>F989+F990+F991</f>
        <v>11263.07764</v>
      </c>
      <c r="G988" s="118">
        <f>G989+G990+G991</f>
        <v>11263.07764</v>
      </c>
      <c r="H988" s="118"/>
      <c r="I988" s="118"/>
      <c r="J988" s="91"/>
      <c r="K988" s="77"/>
    </row>
    <row r="989" spans="1:11" s="22" customFormat="1" ht="96" customHeight="1">
      <c r="A989" s="100">
        <v>1</v>
      </c>
      <c r="B989" s="100" t="s">
        <v>1284</v>
      </c>
      <c r="C989" s="118" t="s">
        <v>1285</v>
      </c>
      <c r="D989" s="118" t="s">
        <v>134</v>
      </c>
      <c r="E989" s="91"/>
      <c r="F989" s="118">
        <v>1994.9048</v>
      </c>
      <c r="G989" s="118">
        <v>1994.9048</v>
      </c>
      <c r="H989" s="118"/>
      <c r="I989" s="118"/>
      <c r="J989" s="91" t="s">
        <v>133</v>
      </c>
      <c r="K989" s="130" t="s">
        <v>140</v>
      </c>
    </row>
    <row r="990" spans="1:11" s="22" customFormat="1" ht="99.75" customHeight="1">
      <c r="A990" s="100">
        <v>2</v>
      </c>
      <c r="B990" s="100" t="s">
        <v>1286</v>
      </c>
      <c r="C990" s="118" t="s">
        <v>1285</v>
      </c>
      <c r="D990" s="118" t="s">
        <v>134</v>
      </c>
      <c r="E990" s="91"/>
      <c r="F990" s="118">
        <v>1511.9</v>
      </c>
      <c r="G990" s="118">
        <v>1511.9</v>
      </c>
      <c r="H990" s="118"/>
      <c r="I990" s="118"/>
      <c r="J990" s="91" t="s">
        <v>133</v>
      </c>
      <c r="K990" s="130" t="s">
        <v>140</v>
      </c>
    </row>
    <row r="991" spans="1:13" s="27" customFormat="1" ht="96.75" customHeight="1">
      <c r="A991" s="100">
        <v>3</v>
      </c>
      <c r="B991" s="100" t="s">
        <v>1287</v>
      </c>
      <c r="C991" s="118" t="s">
        <v>1285</v>
      </c>
      <c r="D991" s="118" t="s">
        <v>134</v>
      </c>
      <c r="E991" s="91"/>
      <c r="F991" s="118">
        <v>7756.27284</v>
      </c>
      <c r="G991" s="118">
        <v>7756.27284</v>
      </c>
      <c r="H991" s="118"/>
      <c r="I991" s="118"/>
      <c r="J991" s="91" t="s">
        <v>133</v>
      </c>
      <c r="K991" s="130" t="s">
        <v>140</v>
      </c>
      <c r="M991" s="22"/>
    </row>
    <row r="992" spans="1:12" ht="30.75" customHeight="1" outlineLevel="3">
      <c r="A992" s="189" t="s">
        <v>1288</v>
      </c>
      <c r="B992" s="189"/>
      <c r="C992" s="189"/>
      <c r="D992" s="189"/>
      <c r="E992" s="189"/>
      <c r="F992" s="62">
        <f>G992</f>
        <v>119353.98733999999</v>
      </c>
      <c r="G992" s="62">
        <f>G993+G1010</f>
        <v>119353.98733999999</v>
      </c>
      <c r="H992" s="62"/>
      <c r="I992" s="62"/>
      <c r="J992" s="18"/>
      <c r="K992" s="18"/>
      <c r="L992" s="2">
        <v>521305.92829999997</v>
      </c>
    </row>
    <row r="993" spans="1:11" ht="39" customHeight="1" outlineLevel="4">
      <c r="A993" s="227" t="s">
        <v>1307</v>
      </c>
      <c r="B993" s="228" t="s">
        <v>44</v>
      </c>
      <c r="C993" s="228"/>
      <c r="D993" s="229"/>
      <c r="E993" s="91"/>
      <c r="F993" s="118">
        <f>F994+F995+F996+F997+F998+F999+F1000+F1001+F1002+F1003+F1004+F1005+F1006+F1007+F1008+F1009</f>
        <v>67846.46604</v>
      </c>
      <c r="G993" s="118">
        <f>G994+G995+G996+G997+G998+G999+G1000+G1001+G1002+G1003+G1004+G1005+G1006+G1007+G1008+G1009</f>
        <v>67846.46604</v>
      </c>
      <c r="H993" s="118"/>
      <c r="I993" s="118"/>
      <c r="J993" s="91"/>
      <c r="K993" s="130"/>
    </row>
    <row r="994" spans="1:11" s="22" customFormat="1" ht="93" customHeight="1">
      <c r="A994" s="100">
        <v>1</v>
      </c>
      <c r="B994" s="100" t="s">
        <v>1289</v>
      </c>
      <c r="C994" s="118" t="s">
        <v>1290</v>
      </c>
      <c r="D994" s="118" t="s">
        <v>134</v>
      </c>
      <c r="E994" s="91"/>
      <c r="F994" s="118">
        <v>10450</v>
      </c>
      <c r="G994" s="118">
        <v>10450</v>
      </c>
      <c r="H994" s="118"/>
      <c r="I994" s="118"/>
      <c r="J994" s="91" t="s">
        <v>133</v>
      </c>
      <c r="K994" s="130" t="s">
        <v>140</v>
      </c>
    </row>
    <row r="995" spans="1:11" s="22" customFormat="1" ht="117" customHeight="1">
      <c r="A995" s="100">
        <v>2</v>
      </c>
      <c r="B995" s="100" t="s">
        <v>1291</v>
      </c>
      <c r="C995" s="118" t="s">
        <v>1290</v>
      </c>
      <c r="D995" s="118" t="s">
        <v>134</v>
      </c>
      <c r="E995" s="91"/>
      <c r="F995" s="118">
        <v>39.5</v>
      </c>
      <c r="G995" s="118">
        <v>39.5</v>
      </c>
      <c r="H995" s="118"/>
      <c r="I995" s="118"/>
      <c r="J995" s="91" t="s">
        <v>133</v>
      </c>
      <c r="K995" s="130" t="s">
        <v>140</v>
      </c>
    </row>
    <row r="996" spans="1:11" ht="102" customHeight="1" outlineLevel="4">
      <c r="A996" s="100">
        <v>3</v>
      </c>
      <c r="B996" s="100" t="s">
        <v>1292</v>
      </c>
      <c r="C996" s="118" t="s">
        <v>1290</v>
      </c>
      <c r="D996" s="118" t="s">
        <v>134</v>
      </c>
      <c r="E996" s="91"/>
      <c r="F996" s="118">
        <v>9944.62</v>
      </c>
      <c r="G996" s="118">
        <v>9944.62</v>
      </c>
      <c r="H996" s="118"/>
      <c r="I996" s="118"/>
      <c r="J996" s="91" t="s">
        <v>133</v>
      </c>
      <c r="K996" s="130" t="s">
        <v>140</v>
      </c>
    </row>
    <row r="997" spans="1:11" s="22" customFormat="1" ht="114.75" customHeight="1">
      <c r="A997" s="100">
        <v>4</v>
      </c>
      <c r="B997" s="100" t="s">
        <v>1293</v>
      </c>
      <c r="C997" s="118" t="s">
        <v>1290</v>
      </c>
      <c r="D997" s="118" t="s">
        <v>134</v>
      </c>
      <c r="E997" s="91"/>
      <c r="F997" s="118">
        <v>314.99833</v>
      </c>
      <c r="G997" s="118">
        <v>314.99833</v>
      </c>
      <c r="H997" s="118"/>
      <c r="I997" s="118"/>
      <c r="J997" s="91" t="s">
        <v>133</v>
      </c>
      <c r="K997" s="130" t="s">
        <v>140</v>
      </c>
    </row>
    <row r="998" spans="1:11" s="22" customFormat="1" ht="104.25" customHeight="1">
      <c r="A998" s="100">
        <v>5</v>
      </c>
      <c r="B998" s="100" t="s">
        <v>1294</v>
      </c>
      <c r="C998" s="118" t="s">
        <v>1290</v>
      </c>
      <c r="D998" s="118" t="s">
        <v>134</v>
      </c>
      <c r="E998" s="91"/>
      <c r="F998" s="118">
        <v>2026.57593</v>
      </c>
      <c r="G998" s="118">
        <v>2026.57593</v>
      </c>
      <c r="H998" s="118"/>
      <c r="I998" s="118"/>
      <c r="J998" s="91" t="s">
        <v>133</v>
      </c>
      <c r="K998" s="130" t="s">
        <v>140</v>
      </c>
    </row>
    <row r="999" spans="1:11" s="22" customFormat="1" ht="132.75" customHeight="1">
      <c r="A999" s="100">
        <v>6</v>
      </c>
      <c r="B999" s="100" t="s">
        <v>1295</v>
      </c>
      <c r="C999" s="118" t="s">
        <v>1290</v>
      </c>
      <c r="D999" s="118" t="s">
        <v>134</v>
      </c>
      <c r="E999" s="91"/>
      <c r="F999" s="118">
        <v>17.66356</v>
      </c>
      <c r="G999" s="118">
        <v>17.66356</v>
      </c>
      <c r="H999" s="118"/>
      <c r="I999" s="118"/>
      <c r="J999" s="91" t="s">
        <v>133</v>
      </c>
      <c r="K999" s="130" t="s">
        <v>140</v>
      </c>
    </row>
    <row r="1000" spans="1:11" ht="90" customHeight="1" outlineLevel="4">
      <c r="A1000" s="100">
        <v>7</v>
      </c>
      <c r="B1000" s="100" t="s">
        <v>1446</v>
      </c>
      <c r="C1000" s="118" t="s">
        <v>1290</v>
      </c>
      <c r="D1000" s="118" t="s">
        <v>134</v>
      </c>
      <c r="E1000" s="91"/>
      <c r="F1000" s="118">
        <v>18854.37</v>
      </c>
      <c r="G1000" s="118">
        <v>18854.37</v>
      </c>
      <c r="H1000" s="118"/>
      <c r="I1000" s="118"/>
      <c r="J1000" s="91" t="s">
        <v>133</v>
      </c>
      <c r="K1000" s="77"/>
    </row>
    <row r="1001" spans="1:11" s="27" customFormat="1" ht="103.5" customHeight="1">
      <c r="A1001" s="100">
        <v>8</v>
      </c>
      <c r="B1001" s="100" t="s">
        <v>1296</v>
      </c>
      <c r="C1001" s="118" t="s">
        <v>1290</v>
      </c>
      <c r="D1001" s="118" t="s">
        <v>134</v>
      </c>
      <c r="E1001" s="91"/>
      <c r="F1001" s="118">
        <v>900.11274</v>
      </c>
      <c r="G1001" s="118">
        <v>900.11274</v>
      </c>
      <c r="H1001" s="118"/>
      <c r="I1001" s="118"/>
      <c r="J1001" s="91" t="s">
        <v>133</v>
      </c>
      <c r="K1001" s="130" t="s">
        <v>140</v>
      </c>
    </row>
    <row r="1002" spans="1:11" ht="76.5" customHeight="1" outlineLevel="4">
      <c r="A1002" s="100">
        <v>9</v>
      </c>
      <c r="B1002" s="100" t="s">
        <v>1297</v>
      </c>
      <c r="C1002" s="118" t="s">
        <v>1290</v>
      </c>
      <c r="D1002" s="118" t="s">
        <v>134</v>
      </c>
      <c r="E1002" s="91"/>
      <c r="F1002" s="118">
        <v>2000</v>
      </c>
      <c r="G1002" s="118">
        <v>2000</v>
      </c>
      <c r="H1002" s="118"/>
      <c r="I1002" s="118"/>
      <c r="J1002" s="91" t="s">
        <v>136</v>
      </c>
      <c r="K1002" s="77"/>
    </row>
    <row r="1003" spans="1:11" s="22" customFormat="1" ht="93" customHeight="1">
      <c r="A1003" s="100">
        <v>10</v>
      </c>
      <c r="B1003" s="100" t="s">
        <v>1298</v>
      </c>
      <c r="C1003" s="118" t="s">
        <v>1290</v>
      </c>
      <c r="D1003" s="118" t="s">
        <v>134</v>
      </c>
      <c r="E1003" s="91"/>
      <c r="F1003" s="118">
        <f>F1002*0.01</f>
        <v>20</v>
      </c>
      <c r="G1003" s="118">
        <v>20</v>
      </c>
      <c r="H1003" s="118"/>
      <c r="I1003" s="118"/>
      <c r="J1003" s="91" t="s">
        <v>136</v>
      </c>
      <c r="K1003" s="130" t="s">
        <v>140</v>
      </c>
    </row>
    <row r="1004" spans="1:11" s="22" customFormat="1" ht="105.75" customHeight="1">
      <c r="A1004" s="100">
        <v>11</v>
      </c>
      <c r="B1004" s="100" t="s">
        <v>1299</v>
      </c>
      <c r="C1004" s="118" t="s">
        <v>1290</v>
      </c>
      <c r="D1004" s="118" t="s">
        <v>134</v>
      </c>
      <c r="E1004" s="91"/>
      <c r="F1004" s="118">
        <v>3154.36</v>
      </c>
      <c r="G1004" s="118">
        <v>3154.36</v>
      </c>
      <c r="H1004" s="118"/>
      <c r="I1004" s="118"/>
      <c r="J1004" s="91" t="s">
        <v>133</v>
      </c>
      <c r="K1004" s="130" t="s">
        <v>140</v>
      </c>
    </row>
    <row r="1005" spans="1:11" s="22" customFormat="1" ht="102.75" customHeight="1">
      <c r="A1005" s="100">
        <v>12</v>
      </c>
      <c r="B1005" s="100" t="s">
        <v>1300</v>
      </c>
      <c r="C1005" s="118" t="s">
        <v>1290</v>
      </c>
      <c r="D1005" s="118" t="s">
        <v>134</v>
      </c>
      <c r="E1005" s="91"/>
      <c r="F1005" s="118">
        <v>655.79838</v>
      </c>
      <c r="G1005" s="118">
        <v>655.79838</v>
      </c>
      <c r="H1005" s="118"/>
      <c r="I1005" s="118"/>
      <c r="J1005" s="91" t="s">
        <v>133</v>
      </c>
      <c r="K1005" s="130" t="s">
        <v>140</v>
      </c>
    </row>
    <row r="1006" spans="1:11" s="22" customFormat="1" ht="83.25" customHeight="1">
      <c r="A1006" s="100">
        <v>13</v>
      </c>
      <c r="B1006" s="100" t="s">
        <v>1301</v>
      </c>
      <c r="C1006" s="118" t="s">
        <v>1302</v>
      </c>
      <c r="D1006" s="118" t="s">
        <v>134</v>
      </c>
      <c r="E1006" s="91"/>
      <c r="F1006" s="118">
        <v>7000</v>
      </c>
      <c r="G1006" s="118">
        <v>7000</v>
      </c>
      <c r="H1006" s="118"/>
      <c r="I1006" s="118"/>
      <c r="J1006" s="91" t="s">
        <v>136</v>
      </c>
      <c r="K1006" s="130" t="s">
        <v>140</v>
      </c>
    </row>
    <row r="1007" spans="1:11" s="22" customFormat="1" ht="96.75" customHeight="1">
      <c r="A1007" s="100">
        <v>14</v>
      </c>
      <c r="B1007" s="100" t="s">
        <v>1303</v>
      </c>
      <c r="C1007" s="118" t="s">
        <v>1302</v>
      </c>
      <c r="D1007" s="118" t="s">
        <v>134</v>
      </c>
      <c r="E1007" s="91"/>
      <c r="F1007" s="118">
        <f>F1006*0.01</f>
        <v>70</v>
      </c>
      <c r="G1007" s="118">
        <v>70</v>
      </c>
      <c r="H1007" s="118"/>
      <c r="I1007" s="118"/>
      <c r="J1007" s="91" t="s">
        <v>136</v>
      </c>
      <c r="K1007" s="130" t="s">
        <v>140</v>
      </c>
    </row>
    <row r="1008" spans="1:11" s="22" customFormat="1" ht="75" customHeight="1">
      <c r="A1008" s="100">
        <v>15</v>
      </c>
      <c r="B1008" s="100" t="s">
        <v>1304</v>
      </c>
      <c r="C1008" s="118" t="s">
        <v>1305</v>
      </c>
      <c r="D1008" s="118" t="s">
        <v>134</v>
      </c>
      <c r="E1008" s="91"/>
      <c r="F1008" s="118">
        <v>12275.71</v>
      </c>
      <c r="G1008" s="118">
        <v>12275.71</v>
      </c>
      <c r="H1008" s="118"/>
      <c r="I1008" s="118"/>
      <c r="J1008" s="91" t="s">
        <v>136</v>
      </c>
      <c r="K1008" s="130" t="s">
        <v>140</v>
      </c>
    </row>
    <row r="1009" spans="1:11" s="22" customFormat="1" ht="96.75" customHeight="1">
      <c r="A1009" s="100">
        <v>16</v>
      </c>
      <c r="B1009" s="100" t="s">
        <v>1445</v>
      </c>
      <c r="C1009" s="118" t="s">
        <v>1305</v>
      </c>
      <c r="D1009" s="118" t="s">
        <v>134</v>
      </c>
      <c r="E1009" s="91"/>
      <c r="F1009" s="118">
        <f>F1008*0.01</f>
        <v>122.7571</v>
      </c>
      <c r="G1009" s="118">
        <v>122.7571</v>
      </c>
      <c r="H1009" s="118"/>
      <c r="I1009" s="118"/>
      <c r="J1009" s="91" t="s">
        <v>136</v>
      </c>
      <c r="K1009" s="130" t="s">
        <v>140</v>
      </c>
    </row>
    <row r="1010" spans="1:11" s="22" customFormat="1" ht="15.75" customHeight="1">
      <c r="A1010" s="227" t="s">
        <v>1022</v>
      </c>
      <c r="B1010" s="228"/>
      <c r="C1010" s="228"/>
      <c r="D1010" s="229"/>
      <c r="E1010" s="132"/>
      <c r="F1010" s="118">
        <f>G1010</f>
        <v>51507.5213</v>
      </c>
      <c r="G1010" s="118">
        <f>G1011+G1012+G1013</f>
        <v>51507.5213</v>
      </c>
      <c r="H1010" s="118"/>
      <c r="I1010" s="118"/>
      <c r="J1010" s="118"/>
      <c r="K1010" s="91"/>
    </row>
    <row r="1011" spans="1:11" s="22" customFormat="1" ht="138" customHeight="1">
      <c r="A1011" s="100">
        <v>1</v>
      </c>
      <c r="B1011" s="100" t="s">
        <v>1447</v>
      </c>
      <c r="C1011" s="118" t="s">
        <v>1306</v>
      </c>
      <c r="D1011" s="118" t="s">
        <v>134</v>
      </c>
      <c r="E1011" s="91"/>
      <c r="F1011" s="118">
        <v>4200</v>
      </c>
      <c r="G1011" s="118">
        <v>4200</v>
      </c>
      <c r="H1011" s="118"/>
      <c r="I1011" s="118"/>
      <c r="J1011" s="91" t="s">
        <v>133</v>
      </c>
      <c r="K1011" s="130" t="s">
        <v>140</v>
      </c>
    </row>
    <row r="1012" spans="1:11" s="22" customFormat="1" ht="108.75" customHeight="1">
      <c r="A1012" s="100">
        <v>2</v>
      </c>
      <c r="B1012" s="100" t="s">
        <v>1448</v>
      </c>
      <c r="C1012" s="118" t="s">
        <v>1306</v>
      </c>
      <c r="D1012" s="118" t="s">
        <v>134</v>
      </c>
      <c r="E1012" s="91"/>
      <c r="F1012" s="118">
        <v>46839.13</v>
      </c>
      <c r="G1012" s="118">
        <v>46839.13</v>
      </c>
      <c r="H1012" s="118"/>
      <c r="I1012" s="118"/>
      <c r="J1012" s="91" t="s">
        <v>136</v>
      </c>
      <c r="K1012" s="130" t="s">
        <v>140</v>
      </c>
    </row>
    <row r="1013" spans="1:11" s="22" customFormat="1" ht="128.25" customHeight="1">
      <c r="A1013" s="100">
        <v>3</v>
      </c>
      <c r="B1013" s="100" t="s">
        <v>1449</v>
      </c>
      <c r="C1013" s="118" t="s">
        <v>1306</v>
      </c>
      <c r="D1013" s="118" t="s">
        <v>134</v>
      </c>
      <c r="E1013" s="91"/>
      <c r="F1013" s="118">
        <v>468.3913</v>
      </c>
      <c r="G1013" s="118">
        <v>468.3913</v>
      </c>
      <c r="H1013" s="118"/>
      <c r="I1013" s="118"/>
      <c r="J1013" s="91" t="s">
        <v>136</v>
      </c>
      <c r="K1013" s="130" t="s">
        <v>140</v>
      </c>
    </row>
    <row r="1014" spans="1:11" s="22" customFormat="1" ht="35.25" customHeight="1">
      <c r="A1014" s="189" t="s">
        <v>1321</v>
      </c>
      <c r="B1014" s="189"/>
      <c r="C1014" s="189"/>
      <c r="D1014" s="189"/>
      <c r="E1014" s="189"/>
      <c r="F1014" s="62">
        <f>G1014</f>
        <v>58472.83348</v>
      </c>
      <c r="G1014" s="62">
        <f>G1015+G1020+G1025+G1028+G1031+G1038</f>
        <v>58472.83348</v>
      </c>
      <c r="H1014" s="62"/>
      <c r="I1014" s="62"/>
      <c r="J1014" s="18"/>
      <c r="K1014" s="18"/>
    </row>
    <row r="1015" spans="1:11" s="22" customFormat="1" ht="25.5" customHeight="1">
      <c r="A1015" s="227" t="s">
        <v>44</v>
      </c>
      <c r="B1015" s="228"/>
      <c r="C1015" s="228"/>
      <c r="D1015" s="229"/>
      <c r="E1015" s="132"/>
      <c r="F1015" s="118">
        <f>F1016+F1017+F1018+F1019</f>
        <v>17364.06553</v>
      </c>
      <c r="G1015" s="118">
        <f>G1016+G1017+G1018+G1019</f>
        <v>17364.06553</v>
      </c>
      <c r="H1015" s="118"/>
      <c r="I1015" s="118"/>
      <c r="J1015" s="118"/>
      <c r="K1015" s="118"/>
    </row>
    <row r="1016" spans="1:11" s="22" customFormat="1" ht="96.75" customHeight="1">
      <c r="A1016" s="100">
        <v>1</v>
      </c>
      <c r="B1016" s="100" t="s">
        <v>1308</v>
      </c>
      <c r="C1016" s="118" t="s">
        <v>1309</v>
      </c>
      <c r="D1016" s="118" t="s">
        <v>134</v>
      </c>
      <c r="E1016" s="91"/>
      <c r="F1016" s="118">
        <v>15020</v>
      </c>
      <c r="G1016" s="118">
        <v>15020</v>
      </c>
      <c r="H1016" s="118"/>
      <c r="I1016" s="118"/>
      <c r="J1016" s="91" t="s">
        <v>133</v>
      </c>
      <c r="K1016" s="130" t="s">
        <v>140</v>
      </c>
    </row>
    <row r="1017" spans="1:11" s="22" customFormat="1" ht="115.5" customHeight="1">
      <c r="A1017" s="100">
        <v>2</v>
      </c>
      <c r="B1017" s="100" t="s">
        <v>1310</v>
      </c>
      <c r="C1017" s="118" t="s">
        <v>1309</v>
      </c>
      <c r="D1017" s="118" t="s">
        <v>134</v>
      </c>
      <c r="E1017" s="91"/>
      <c r="F1017" s="118">
        <v>78.68751</v>
      </c>
      <c r="G1017" s="118">
        <v>78.68751</v>
      </c>
      <c r="H1017" s="118"/>
      <c r="I1017" s="118"/>
      <c r="J1017" s="91" t="s">
        <v>133</v>
      </c>
      <c r="K1017" s="130" t="s">
        <v>140</v>
      </c>
    </row>
    <row r="1018" spans="1:11" ht="93" customHeight="1" outlineLevel="4">
      <c r="A1018" s="100">
        <v>3</v>
      </c>
      <c r="B1018" s="100" t="s">
        <v>1311</v>
      </c>
      <c r="C1018" s="118" t="s">
        <v>1309</v>
      </c>
      <c r="D1018" s="118" t="s">
        <v>134</v>
      </c>
      <c r="E1018" s="91"/>
      <c r="F1018" s="118">
        <v>2255.71</v>
      </c>
      <c r="G1018" s="118">
        <v>2255.71</v>
      </c>
      <c r="H1018" s="118"/>
      <c r="I1018" s="118"/>
      <c r="J1018" s="91" t="s">
        <v>133</v>
      </c>
      <c r="K1018" s="130" t="s">
        <v>140</v>
      </c>
    </row>
    <row r="1019" spans="1:11" s="22" customFormat="1" ht="114" customHeight="1">
      <c r="A1019" s="100">
        <v>4</v>
      </c>
      <c r="B1019" s="100" t="s">
        <v>1312</v>
      </c>
      <c r="C1019" s="118" t="s">
        <v>1309</v>
      </c>
      <c r="D1019" s="118" t="s">
        <v>134</v>
      </c>
      <c r="E1019" s="91"/>
      <c r="F1019" s="118">
        <v>9.66802</v>
      </c>
      <c r="G1019" s="118">
        <v>9.66802</v>
      </c>
      <c r="H1019" s="118"/>
      <c r="I1019" s="118"/>
      <c r="J1019" s="91" t="s">
        <v>133</v>
      </c>
      <c r="K1019" s="130" t="s">
        <v>140</v>
      </c>
    </row>
    <row r="1020" spans="1:11" ht="24.75" customHeight="1" outlineLevel="4">
      <c r="A1020" s="227" t="s">
        <v>13</v>
      </c>
      <c r="B1020" s="228"/>
      <c r="C1020" s="228"/>
      <c r="D1020" s="229"/>
      <c r="E1020" s="132"/>
      <c r="F1020" s="118">
        <f>F1021+F1022+F1023+F1024</f>
        <v>10113.52524</v>
      </c>
      <c r="G1020" s="118">
        <f>G1021+G1022+G1023+G1024</f>
        <v>10113.52524</v>
      </c>
      <c r="H1020" s="118"/>
      <c r="I1020" s="118"/>
      <c r="J1020" s="118"/>
      <c r="K1020" s="118"/>
    </row>
    <row r="1021" spans="1:11" s="22" customFormat="1" ht="85.5" customHeight="1">
      <c r="A1021" s="100">
        <v>1</v>
      </c>
      <c r="B1021" s="100" t="s">
        <v>1407</v>
      </c>
      <c r="C1021" s="118" t="s">
        <v>893</v>
      </c>
      <c r="D1021" s="118" t="s">
        <v>137</v>
      </c>
      <c r="E1021" s="91"/>
      <c r="F1021" s="118">
        <f>9494125/1000</f>
        <v>9494.125</v>
      </c>
      <c r="G1021" s="118">
        <v>9494.125</v>
      </c>
      <c r="H1021" s="118"/>
      <c r="I1021" s="118"/>
      <c r="J1021" s="91" t="s">
        <v>133</v>
      </c>
      <c r="K1021" s="130" t="s">
        <v>140</v>
      </c>
    </row>
    <row r="1022" spans="1:11" ht="119.25" customHeight="1" outlineLevel="4">
      <c r="A1022" s="100">
        <v>2</v>
      </c>
      <c r="B1022" s="100" t="s">
        <v>1408</v>
      </c>
      <c r="C1022" s="118" t="s">
        <v>893</v>
      </c>
      <c r="D1022" s="118" t="s">
        <v>137</v>
      </c>
      <c r="E1022" s="91"/>
      <c r="F1022" s="118">
        <v>97.23024000000001</v>
      </c>
      <c r="G1022" s="118">
        <v>97.23024000000001</v>
      </c>
      <c r="H1022" s="118"/>
      <c r="I1022" s="118"/>
      <c r="J1022" s="91" t="s">
        <v>133</v>
      </c>
      <c r="K1022" s="77"/>
    </row>
    <row r="1023" spans="1:11" s="22" customFormat="1" ht="97.5" customHeight="1">
      <c r="A1023" s="100">
        <v>3</v>
      </c>
      <c r="B1023" s="100" t="s">
        <v>1313</v>
      </c>
      <c r="C1023" s="118" t="s">
        <v>893</v>
      </c>
      <c r="D1023" s="118" t="s">
        <v>137</v>
      </c>
      <c r="E1023" s="91"/>
      <c r="F1023" s="118">
        <v>517</v>
      </c>
      <c r="G1023" s="118">
        <v>517</v>
      </c>
      <c r="H1023" s="118"/>
      <c r="I1023" s="118"/>
      <c r="J1023" s="91" t="s">
        <v>133</v>
      </c>
      <c r="K1023" s="130" t="s">
        <v>140</v>
      </c>
    </row>
    <row r="1024" spans="1:11" s="22" customFormat="1" ht="131.25" customHeight="1">
      <c r="A1024" s="100">
        <v>4</v>
      </c>
      <c r="B1024" s="100" t="s">
        <v>1314</v>
      </c>
      <c r="C1024" s="118" t="s">
        <v>893</v>
      </c>
      <c r="D1024" s="118" t="s">
        <v>137</v>
      </c>
      <c r="E1024" s="91"/>
      <c r="F1024" s="118">
        <f>F1023*0.01</f>
        <v>5.17</v>
      </c>
      <c r="G1024" s="118">
        <v>5.17</v>
      </c>
      <c r="H1024" s="118"/>
      <c r="I1024" s="118"/>
      <c r="J1024" s="91" t="s">
        <v>133</v>
      </c>
      <c r="K1024" s="130" t="s">
        <v>140</v>
      </c>
    </row>
    <row r="1025" spans="1:11" ht="15.75" customHeight="1" outlineLevel="4">
      <c r="A1025" s="227" t="s">
        <v>117</v>
      </c>
      <c r="B1025" s="228" t="s">
        <v>117</v>
      </c>
      <c r="C1025" s="228"/>
      <c r="D1025" s="229"/>
      <c r="E1025" s="132"/>
      <c r="F1025" s="118">
        <f>G1025</f>
        <v>2425.793</v>
      </c>
      <c r="G1025" s="118">
        <f>G1026+G1027</f>
        <v>2425.793</v>
      </c>
      <c r="H1025" s="118"/>
      <c r="I1025" s="118"/>
      <c r="J1025" s="118"/>
      <c r="K1025" s="118"/>
    </row>
    <row r="1026" spans="1:11" s="22" customFormat="1" ht="72" customHeight="1">
      <c r="A1026" s="100">
        <v>1</v>
      </c>
      <c r="B1026" s="100" t="s">
        <v>1409</v>
      </c>
      <c r="C1026" s="118" t="s">
        <v>1315</v>
      </c>
      <c r="D1026" s="118" t="s">
        <v>137</v>
      </c>
      <c r="E1026" s="91"/>
      <c r="F1026" s="118">
        <v>2399</v>
      </c>
      <c r="G1026" s="118">
        <v>2399</v>
      </c>
      <c r="H1026" s="118"/>
      <c r="I1026" s="118"/>
      <c r="J1026" s="91" t="s">
        <v>133</v>
      </c>
      <c r="K1026" s="130" t="s">
        <v>140</v>
      </c>
    </row>
    <row r="1027" spans="1:11" s="22" customFormat="1" ht="84.75" customHeight="1">
      <c r="A1027" s="100">
        <v>2</v>
      </c>
      <c r="B1027" s="100" t="s">
        <v>1410</v>
      </c>
      <c r="C1027" s="118" t="s">
        <v>1315</v>
      </c>
      <c r="D1027" s="118" t="s">
        <v>137</v>
      </c>
      <c r="E1027" s="91"/>
      <c r="F1027" s="118">
        <v>26.793</v>
      </c>
      <c r="G1027" s="118">
        <v>26.793</v>
      </c>
      <c r="H1027" s="118"/>
      <c r="I1027" s="118"/>
      <c r="J1027" s="91" t="s">
        <v>133</v>
      </c>
      <c r="K1027" s="130" t="s">
        <v>140</v>
      </c>
    </row>
    <row r="1028" spans="1:11" s="22" customFormat="1" ht="17.25" customHeight="1">
      <c r="A1028" s="227" t="s">
        <v>33</v>
      </c>
      <c r="B1028" s="228"/>
      <c r="C1028" s="228"/>
      <c r="D1028" s="229"/>
      <c r="E1028" s="91"/>
      <c r="F1028" s="118">
        <f>G1028</f>
        <v>26751.71728</v>
      </c>
      <c r="G1028" s="118">
        <f>G1029+G1030</f>
        <v>26751.71728</v>
      </c>
      <c r="H1028" s="118"/>
      <c r="I1028" s="118"/>
      <c r="J1028" s="91"/>
      <c r="K1028" s="130"/>
    </row>
    <row r="1029" spans="1:11" s="22" customFormat="1" ht="84" customHeight="1">
      <c r="A1029" s="100">
        <v>1</v>
      </c>
      <c r="B1029" s="100" t="s">
        <v>1316</v>
      </c>
      <c r="C1029" s="118" t="s">
        <v>1317</v>
      </c>
      <c r="D1029" s="118" t="s">
        <v>134</v>
      </c>
      <c r="E1029" s="91"/>
      <c r="F1029" s="118">
        <v>26481.49728</v>
      </c>
      <c r="G1029" s="118">
        <v>26481.49728</v>
      </c>
      <c r="H1029" s="118"/>
      <c r="I1029" s="118"/>
      <c r="J1029" s="91" t="s">
        <v>133</v>
      </c>
      <c r="K1029" s="130" t="s">
        <v>140</v>
      </c>
    </row>
    <row r="1030" spans="1:11" s="22" customFormat="1" ht="99.75" customHeight="1">
      <c r="A1030" s="100">
        <v>2</v>
      </c>
      <c r="B1030" s="100" t="s">
        <v>1318</v>
      </c>
      <c r="C1030" s="118" t="s">
        <v>1317</v>
      </c>
      <c r="D1030" s="118" t="s">
        <v>134</v>
      </c>
      <c r="E1030" s="91"/>
      <c r="F1030" s="118">
        <v>270.22</v>
      </c>
      <c r="G1030" s="118">
        <v>270.22</v>
      </c>
      <c r="H1030" s="118"/>
      <c r="I1030" s="118"/>
      <c r="J1030" s="91" t="s">
        <v>133</v>
      </c>
      <c r="K1030" s="130" t="s">
        <v>140</v>
      </c>
    </row>
    <row r="1031" spans="1:11" ht="23.25" customHeight="1" outlineLevel="4">
      <c r="A1031" s="227" t="s">
        <v>961</v>
      </c>
      <c r="B1031" s="228"/>
      <c r="C1031" s="228"/>
      <c r="D1031" s="229"/>
      <c r="E1031" s="91"/>
      <c r="F1031" s="118">
        <f>G1031</f>
        <v>1026.20608</v>
      </c>
      <c r="G1031" s="118">
        <f>G1034+G1035+G1036+G1037+G1032+G1033</f>
        <v>1026.20608</v>
      </c>
      <c r="H1031" s="118"/>
      <c r="I1031" s="118"/>
      <c r="J1031" s="139"/>
      <c r="K1031" s="77"/>
    </row>
    <row r="1032" spans="1:11" s="22" customFormat="1" ht="80.25" customHeight="1">
      <c r="A1032" s="100">
        <v>1</v>
      </c>
      <c r="B1032" s="100" t="s">
        <v>1411</v>
      </c>
      <c r="C1032" s="118" t="s">
        <v>964</v>
      </c>
      <c r="D1032" s="118" t="s">
        <v>137</v>
      </c>
      <c r="E1032" s="91"/>
      <c r="F1032" s="118">
        <f>406992.75/1000</f>
        <v>406.99275</v>
      </c>
      <c r="G1032" s="118">
        <v>406.99275</v>
      </c>
      <c r="H1032" s="118"/>
      <c r="I1032" s="118"/>
      <c r="J1032" s="91" t="s">
        <v>133</v>
      </c>
      <c r="K1032" s="130" t="s">
        <v>140</v>
      </c>
    </row>
    <row r="1033" spans="1:11" ht="105" customHeight="1" outlineLevel="4">
      <c r="A1033" s="100">
        <v>2</v>
      </c>
      <c r="B1033" s="100" t="s">
        <v>1412</v>
      </c>
      <c r="C1033" s="118" t="s">
        <v>964</v>
      </c>
      <c r="D1033" s="118" t="s">
        <v>137</v>
      </c>
      <c r="E1033" s="91"/>
      <c r="F1033" s="118">
        <f>4180.73/1000</f>
        <v>4.18073</v>
      </c>
      <c r="G1033" s="118">
        <v>4.18073</v>
      </c>
      <c r="H1033" s="118"/>
      <c r="I1033" s="118"/>
      <c r="J1033" s="91" t="s">
        <v>133</v>
      </c>
      <c r="K1033" s="130" t="s">
        <v>140</v>
      </c>
    </row>
    <row r="1034" spans="1:11" s="22" customFormat="1" ht="97.5" customHeight="1">
      <c r="A1034" s="100">
        <v>3</v>
      </c>
      <c r="B1034" s="100" t="s">
        <v>1413</v>
      </c>
      <c r="C1034" s="118" t="s">
        <v>964</v>
      </c>
      <c r="D1034" s="118" t="s">
        <v>137</v>
      </c>
      <c r="E1034" s="91"/>
      <c r="F1034" s="118">
        <f>177189.37/1000</f>
        <v>177.18937</v>
      </c>
      <c r="G1034" s="118">
        <v>177.18937</v>
      </c>
      <c r="H1034" s="118"/>
      <c r="I1034" s="118"/>
      <c r="J1034" s="91" t="s">
        <v>133</v>
      </c>
      <c r="K1034" s="130" t="s">
        <v>140</v>
      </c>
    </row>
    <row r="1035" spans="1:11" s="22" customFormat="1" ht="118.5" customHeight="1">
      <c r="A1035" s="100">
        <v>4</v>
      </c>
      <c r="B1035" s="100" t="s">
        <v>1414</v>
      </c>
      <c r="C1035" s="118" t="s">
        <v>964</v>
      </c>
      <c r="D1035" s="118" t="s">
        <v>137</v>
      </c>
      <c r="E1035" s="91"/>
      <c r="F1035" s="118">
        <f>1586.03/1000</f>
        <v>1.58603</v>
      </c>
      <c r="G1035" s="118">
        <v>1.58603</v>
      </c>
      <c r="H1035" s="118"/>
      <c r="I1035" s="118"/>
      <c r="J1035" s="91" t="s">
        <v>133</v>
      </c>
      <c r="K1035" s="130" t="s">
        <v>140</v>
      </c>
    </row>
    <row r="1036" spans="1:11" s="22" customFormat="1" ht="91.5" customHeight="1">
      <c r="A1036" s="100">
        <v>5</v>
      </c>
      <c r="B1036" s="100" t="s">
        <v>1415</v>
      </c>
      <c r="C1036" s="118" t="s">
        <v>964</v>
      </c>
      <c r="D1036" s="118" t="s">
        <v>137</v>
      </c>
      <c r="E1036" s="91"/>
      <c r="F1036" s="118">
        <f>432000/1000</f>
        <v>432</v>
      </c>
      <c r="G1036" s="118">
        <v>432</v>
      </c>
      <c r="H1036" s="118"/>
      <c r="I1036" s="118"/>
      <c r="J1036" s="91" t="s">
        <v>133</v>
      </c>
      <c r="K1036" s="130" t="s">
        <v>140</v>
      </c>
    </row>
    <row r="1037" spans="1:11" ht="117" customHeight="1" outlineLevel="4">
      <c r="A1037" s="100">
        <v>6</v>
      </c>
      <c r="B1037" s="100" t="s">
        <v>1416</v>
      </c>
      <c r="C1037" s="118" t="s">
        <v>964</v>
      </c>
      <c r="D1037" s="118" t="s">
        <v>137</v>
      </c>
      <c r="E1037" s="91"/>
      <c r="F1037" s="118">
        <f>4257.2/1000</f>
        <v>4.2572</v>
      </c>
      <c r="G1037" s="118">
        <v>4.2572</v>
      </c>
      <c r="H1037" s="118"/>
      <c r="I1037" s="118"/>
      <c r="J1037" s="91" t="s">
        <v>133</v>
      </c>
      <c r="K1037" s="130" t="s">
        <v>140</v>
      </c>
    </row>
    <row r="1038" spans="1:11" ht="15.75" customHeight="1" outlineLevel="4">
      <c r="A1038" s="227" t="s">
        <v>1322</v>
      </c>
      <c r="B1038" s="228" t="s">
        <v>24</v>
      </c>
      <c r="C1038" s="228"/>
      <c r="D1038" s="229"/>
      <c r="E1038" s="91"/>
      <c r="F1038" s="118">
        <f>G1038</f>
        <v>791.52635</v>
      </c>
      <c r="G1038" s="118">
        <f>G1039+G1040</f>
        <v>791.52635</v>
      </c>
      <c r="H1038" s="118"/>
      <c r="I1038" s="118"/>
      <c r="J1038" s="139"/>
      <c r="K1038" s="77"/>
    </row>
    <row r="1039" spans="1:11" s="22" customFormat="1" ht="72" customHeight="1">
      <c r="A1039" s="100">
        <v>1</v>
      </c>
      <c r="B1039" s="100" t="s">
        <v>1319</v>
      </c>
      <c r="C1039" s="118" t="s">
        <v>1150</v>
      </c>
      <c r="D1039" s="118" t="s">
        <v>134</v>
      </c>
      <c r="E1039" s="91"/>
      <c r="F1039" s="118">
        <v>783.18</v>
      </c>
      <c r="G1039" s="118">
        <v>783.18</v>
      </c>
      <c r="H1039" s="118"/>
      <c r="I1039" s="118"/>
      <c r="J1039" s="91" t="s">
        <v>133</v>
      </c>
      <c r="K1039" s="130" t="s">
        <v>140</v>
      </c>
    </row>
    <row r="1040" spans="1:11" ht="105.75" customHeight="1" outlineLevel="4">
      <c r="A1040" s="100">
        <v>2</v>
      </c>
      <c r="B1040" s="100" t="s">
        <v>1320</v>
      </c>
      <c r="C1040" s="118" t="s">
        <v>1150</v>
      </c>
      <c r="D1040" s="118" t="s">
        <v>134</v>
      </c>
      <c r="E1040" s="91"/>
      <c r="F1040" s="118">
        <v>8.34635</v>
      </c>
      <c r="G1040" s="118">
        <v>8.34635</v>
      </c>
      <c r="H1040" s="118"/>
      <c r="I1040" s="118"/>
      <c r="J1040" s="91" t="s">
        <v>133</v>
      </c>
      <c r="K1040" s="130" t="s">
        <v>140</v>
      </c>
    </row>
    <row r="1041" spans="1:11" ht="29.25" customHeight="1" outlineLevel="3">
      <c r="A1041" s="189" t="s">
        <v>221</v>
      </c>
      <c r="B1041" s="189"/>
      <c r="C1041" s="189"/>
      <c r="D1041" s="189"/>
      <c r="E1041" s="189"/>
      <c r="F1041" s="62">
        <f>G1041</f>
        <v>13455.75</v>
      </c>
      <c r="G1041" s="62">
        <f>G1042</f>
        <v>13455.75</v>
      </c>
      <c r="H1041" s="62"/>
      <c r="I1041" s="62"/>
      <c r="J1041" s="18"/>
      <c r="K1041" s="18"/>
    </row>
    <row r="1042" spans="1:11" ht="15.75" customHeight="1" outlineLevel="4">
      <c r="A1042" s="179" t="s">
        <v>15</v>
      </c>
      <c r="B1042" s="179"/>
      <c r="C1042" s="179"/>
      <c r="D1042" s="179"/>
      <c r="E1042" s="179"/>
      <c r="F1042" s="76">
        <f>G1042</f>
        <v>13455.75</v>
      </c>
      <c r="G1042" s="76">
        <f>G1043+G1044+G1045</f>
        <v>13455.75</v>
      </c>
      <c r="H1042" s="76"/>
      <c r="I1042" s="76"/>
      <c r="J1042" s="77"/>
      <c r="K1042" s="77"/>
    </row>
    <row r="1043" spans="1:11" ht="99.75" customHeight="1" outlineLevel="4">
      <c r="A1043" s="140">
        <v>1</v>
      </c>
      <c r="B1043" s="158" t="s">
        <v>1323</v>
      </c>
      <c r="C1043" s="118" t="s">
        <v>872</v>
      </c>
      <c r="D1043" s="100" t="s">
        <v>872</v>
      </c>
      <c r="E1043" s="74"/>
      <c r="F1043" s="99">
        <v>8212.75</v>
      </c>
      <c r="G1043" s="99">
        <v>8212.75</v>
      </c>
      <c r="H1043" s="99"/>
      <c r="I1043" s="99"/>
      <c r="J1043" s="91" t="s">
        <v>1451</v>
      </c>
      <c r="K1043" s="130" t="s">
        <v>99</v>
      </c>
    </row>
    <row r="1044" spans="1:11" ht="178.5" customHeight="1" outlineLevel="4">
      <c r="A1044" s="140">
        <v>2</v>
      </c>
      <c r="B1044" s="158" t="s">
        <v>1324</v>
      </c>
      <c r="C1044" s="118" t="s">
        <v>872</v>
      </c>
      <c r="D1044" s="100" t="s">
        <v>872</v>
      </c>
      <c r="E1044" s="74"/>
      <c r="F1044" s="99">
        <v>105</v>
      </c>
      <c r="G1044" s="99">
        <v>105</v>
      </c>
      <c r="H1044" s="99"/>
      <c r="I1044" s="99"/>
      <c r="J1044" s="91" t="s">
        <v>1452</v>
      </c>
      <c r="K1044" s="130" t="s">
        <v>99</v>
      </c>
    </row>
    <row r="1045" spans="1:11" ht="36" customHeight="1" outlineLevel="4">
      <c r="A1045" s="247" t="s">
        <v>128</v>
      </c>
      <c r="B1045" s="247"/>
      <c r="C1045" s="247"/>
      <c r="D1045" s="247"/>
      <c r="E1045" s="115">
        <f>F1045</f>
        <v>5138</v>
      </c>
      <c r="F1045" s="99">
        <f>G1045</f>
        <v>5138</v>
      </c>
      <c r="G1045" s="99">
        <v>5138</v>
      </c>
      <c r="H1045" s="99"/>
      <c r="I1045" s="99"/>
      <c r="J1045" s="100"/>
      <c r="K1045" s="130" t="s">
        <v>99</v>
      </c>
    </row>
    <row r="1046" spans="1:11" ht="30.75" customHeight="1" outlineLevel="2">
      <c r="A1046" s="192" t="s">
        <v>65</v>
      </c>
      <c r="B1046" s="192"/>
      <c r="C1046" s="192"/>
      <c r="D1046" s="192"/>
      <c r="E1046" s="192"/>
      <c r="F1046" s="61">
        <f>G1046</f>
        <v>35418.3</v>
      </c>
      <c r="G1046" s="61">
        <f>G1047+G1057+G1053</f>
        <v>35418.3</v>
      </c>
      <c r="H1046" s="61"/>
      <c r="I1046" s="61"/>
      <c r="J1046" s="8"/>
      <c r="K1046" s="8"/>
    </row>
    <row r="1047" spans="1:11" ht="31.5" customHeight="1" outlineLevel="3">
      <c r="A1047" s="189" t="s">
        <v>222</v>
      </c>
      <c r="B1047" s="189"/>
      <c r="C1047" s="189"/>
      <c r="D1047" s="189"/>
      <c r="E1047" s="189"/>
      <c r="F1047" s="62">
        <f>G1047</f>
        <v>25418.3</v>
      </c>
      <c r="G1047" s="62">
        <f>G1049+G1051</f>
        <v>25418.3</v>
      </c>
      <c r="H1047" s="62"/>
      <c r="I1047" s="62"/>
      <c r="J1047" s="18"/>
      <c r="K1047" s="18"/>
    </row>
    <row r="1048" spans="1:11" ht="18" customHeight="1" outlineLevel="4">
      <c r="A1048" s="179" t="s">
        <v>15</v>
      </c>
      <c r="B1048" s="179"/>
      <c r="C1048" s="179"/>
      <c r="D1048" s="179"/>
      <c r="E1048" s="179"/>
      <c r="F1048" s="76">
        <f>G1048</f>
        <v>25418.3</v>
      </c>
      <c r="G1048" s="76">
        <f>G1049+G1051</f>
        <v>25418.3</v>
      </c>
      <c r="H1048" s="76"/>
      <c r="I1048" s="76"/>
      <c r="J1048" s="77"/>
      <c r="K1048" s="77"/>
    </row>
    <row r="1049" spans="1:11" ht="26.25" customHeight="1" outlineLevel="4">
      <c r="A1049" s="175">
        <v>1</v>
      </c>
      <c r="B1049" s="176" t="s">
        <v>66</v>
      </c>
      <c r="C1049" s="176" t="s">
        <v>67</v>
      </c>
      <c r="D1049" s="176" t="s">
        <v>67</v>
      </c>
      <c r="E1049" s="74" t="s">
        <v>68</v>
      </c>
      <c r="F1049" s="174">
        <v>5418.3</v>
      </c>
      <c r="G1049" s="174">
        <v>5418.3</v>
      </c>
      <c r="H1049" s="174"/>
      <c r="I1049" s="174"/>
      <c r="J1049" s="173" t="s">
        <v>69</v>
      </c>
      <c r="K1049" s="173" t="s">
        <v>99</v>
      </c>
    </row>
    <row r="1050" spans="1:11" ht="74.25" customHeight="1" outlineLevel="4">
      <c r="A1050" s="175"/>
      <c r="B1050" s="176"/>
      <c r="C1050" s="176"/>
      <c r="D1050" s="176"/>
      <c r="E1050" s="74" t="s">
        <v>21</v>
      </c>
      <c r="F1050" s="174"/>
      <c r="G1050" s="174"/>
      <c r="H1050" s="174"/>
      <c r="I1050" s="174"/>
      <c r="J1050" s="173"/>
      <c r="K1050" s="173"/>
    </row>
    <row r="1051" spans="1:11" ht="147" customHeight="1" outlineLevel="4">
      <c r="A1051" s="180">
        <v>2</v>
      </c>
      <c r="B1051" s="176" t="s">
        <v>1461</v>
      </c>
      <c r="C1051" s="253" t="s">
        <v>67</v>
      </c>
      <c r="D1051" s="253" t="s">
        <v>67</v>
      </c>
      <c r="E1051" s="74"/>
      <c r="F1051" s="174">
        <v>20000</v>
      </c>
      <c r="G1051" s="174">
        <v>20000</v>
      </c>
      <c r="H1051" s="161"/>
      <c r="I1051" s="161"/>
      <c r="J1051" s="190"/>
      <c r="K1051" s="190" t="s">
        <v>101</v>
      </c>
    </row>
    <row r="1052" spans="1:11" ht="32.25" customHeight="1" outlineLevel="4">
      <c r="A1052" s="181"/>
      <c r="B1052" s="176"/>
      <c r="C1052" s="254"/>
      <c r="D1052" s="254"/>
      <c r="E1052" s="74"/>
      <c r="F1052" s="174"/>
      <c r="G1052" s="174"/>
      <c r="H1052" s="162"/>
      <c r="I1052" s="162"/>
      <c r="J1052" s="191"/>
      <c r="K1052" s="191"/>
    </row>
    <row r="1053" spans="1:11" ht="30.75" customHeight="1" outlineLevel="4">
      <c r="A1053" s="189" t="s">
        <v>1456</v>
      </c>
      <c r="B1053" s="189"/>
      <c r="C1053" s="189"/>
      <c r="D1053" s="189"/>
      <c r="E1053" s="189"/>
      <c r="F1053" s="62">
        <v>3063</v>
      </c>
      <c r="G1053" s="62">
        <v>3063</v>
      </c>
      <c r="H1053" s="62"/>
      <c r="I1053" s="62"/>
      <c r="J1053" s="18"/>
      <c r="K1053" s="18"/>
    </row>
    <row r="1054" spans="1:11" ht="30.75" customHeight="1" outlineLevel="4">
      <c r="A1054" s="179" t="s">
        <v>15</v>
      </c>
      <c r="B1054" s="179"/>
      <c r="C1054" s="179"/>
      <c r="D1054" s="179"/>
      <c r="E1054" s="179"/>
      <c r="F1054" s="76">
        <v>3063</v>
      </c>
      <c r="G1054" s="76">
        <v>3063</v>
      </c>
      <c r="H1054" s="76"/>
      <c r="I1054" s="76"/>
      <c r="J1054" s="77"/>
      <c r="K1054" s="77"/>
    </row>
    <row r="1055" spans="1:11" ht="30.75" customHeight="1" outlineLevel="4">
      <c r="A1055" s="180">
        <v>1</v>
      </c>
      <c r="B1055" s="176" t="s">
        <v>1457</v>
      </c>
      <c r="C1055" s="253" t="s">
        <v>67</v>
      </c>
      <c r="D1055" s="253" t="s">
        <v>67</v>
      </c>
      <c r="E1055" s="74"/>
      <c r="F1055" s="174">
        <v>3063</v>
      </c>
      <c r="G1055" s="174">
        <v>3063</v>
      </c>
      <c r="H1055" s="161"/>
      <c r="I1055" s="161"/>
      <c r="J1055" s="190"/>
      <c r="K1055" s="173" t="s">
        <v>99</v>
      </c>
    </row>
    <row r="1056" spans="1:11" ht="30.75" customHeight="1" outlineLevel="4">
      <c r="A1056" s="181"/>
      <c r="B1056" s="176"/>
      <c r="C1056" s="254"/>
      <c r="D1056" s="254"/>
      <c r="E1056" s="74"/>
      <c r="F1056" s="174"/>
      <c r="G1056" s="174"/>
      <c r="H1056" s="162"/>
      <c r="I1056" s="162"/>
      <c r="J1056" s="191"/>
      <c r="K1056" s="173"/>
    </row>
    <row r="1057" spans="1:11" ht="27" customHeight="1" outlineLevel="3">
      <c r="A1057" s="189" t="s">
        <v>828</v>
      </c>
      <c r="B1057" s="189"/>
      <c r="C1057" s="189"/>
      <c r="D1057" s="189"/>
      <c r="E1057" s="189"/>
      <c r="F1057" s="62">
        <f>G1057</f>
        <v>6937</v>
      </c>
      <c r="G1057" s="62">
        <f>G1058+G1061+G1064+G1067+G1070</f>
        <v>6937</v>
      </c>
      <c r="H1057" s="62"/>
      <c r="I1057" s="62"/>
      <c r="J1057" s="18"/>
      <c r="K1057" s="18"/>
    </row>
    <row r="1058" spans="1:11" ht="15.75" customHeight="1" outlineLevel="4">
      <c r="A1058" s="179" t="s">
        <v>44</v>
      </c>
      <c r="B1058" s="179"/>
      <c r="C1058" s="179"/>
      <c r="D1058" s="179"/>
      <c r="E1058" s="179"/>
      <c r="F1058" s="76">
        <f>F1059</f>
        <v>740</v>
      </c>
      <c r="G1058" s="76">
        <f>G1059</f>
        <v>740</v>
      </c>
      <c r="H1058" s="76"/>
      <c r="I1058" s="76"/>
      <c r="J1058" s="77"/>
      <c r="K1058" s="77"/>
    </row>
    <row r="1059" spans="1:12" ht="36" customHeight="1" outlineLevel="4">
      <c r="A1059" s="175">
        <v>1</v>
      </c>
      <c r="B1059" s="176" t="s">
        <v>70</v>
      </c>
      <c r="C1059" s="176" t="s">
        <v>67</v>
      </c>
      <c r="D1059" s="176" t="s">
        <v>67</v>
      </c>
      <c r="E1059" s="74"/>
      <c r="F1059" s="174">
        <v>740</v>
      </c>
      <c r="G1059" s="174">
        <v>740</v>
      </c>
      <c r="H1059" s="174"/>
      <c r="I1059" s="174"/>
      <c r="J1059" s="173" t="s">
        <v>71</v>
      </c>
      <c r="K1059" s="173" t="s">
        <v>99</v>
      </c>
      <c r="L1059" s="72">
        <f>G1059+G1062+G1065+G1068+G1071+G1073</f>
        <v>6937</v>
      </c>
    </row>
    <row r="1060" spans="1:11" ht="46.5" customHeight="1" outlineLevel="3">
      <c r="A1060" s="175"/>
      <c r="B1060" s="176"/>
      <c r="C1060" s="176"/>
      <c r="D1060" s="176"/>
      <c r="E1060" s="74"/>
      <c r="F1060" s="174"/>
      <c r="G1060" s="174"/>
      <c r="H1060" s="174"/>
      <c r="I1060" s="174"/>
      <c r="J1060" s="173"/>
      <c r="K1060" s="173"/>
    </row>
    <row r="1061" spans="1:11" ht="13.5" customHeight="1" outlineLevel="4">
      <c r="A1061" s="179" t="s">
        <v>15</v>
      </c>
      <c r="B1061" s="179"/>
      <c r="C1061" s="179"/>
      <c r="D1061" s="179"/>
      <c r="E1061" s="179"/>
      <c r="F1061" s="76">
        <f>F1062</f>
        <v>1350</v>
      </c>
      <c r="G1061" s="76">
        <f>G1062</f>
        <v>1350</v>
      </c>
      <c r="H1061" s="76"/>
      <c r="I1061" s="76"/>
      <c r="J1061" s="77"/>
      <c r="K1061" s="77"/>
    </row>
    <row r="1062" spans="1:11" ht="36" customHeight="1" outlineLevel="4">
      <c r="A1062" s="175">
        <v>1</v>
      </c>
      <c r="B1062" s="176" t="s">
        <v>303</v>
      </c>
      <c r="C1062" s="176" t="s">
        <v>67</v>
      </c>
      <c r="D1062" s="176" t="s">
        <v>67</v>
      </c>
      <c r="E1062" s="74"/>
      <c r="F1062" s="174">
        <v>1350</v>
      </c>
      <c r="G1062" s="174">
        <v>1350</v>
      </c>
      <c r="H1062" s="174"/>
      <c r="I1062" s="174"/>
      <c r="J1062" s="173" t="s">
        <v>72</v>
      </c>
      <c r="K1062" s="173" t="s">
        <v>99</v>
      </c>
    </row>
    <row r="1063" spans="1:11" ht="44.25" customHeight="1" outlineLevel="3">
      <c r="A1063" s="175"/>
      <c r="B1063" s="176"/>
      <c r="C1063" s="176"/>
      <c r="D1063" s="176"/>
      <c r="E1063" s="74"/>
      <c r="F1063" s="174"/>
      <c r="G1063" s="174"/>
      <c r="H1063" s="174"/>
      <c r="I1063" s="174"/>
      <c r="J1063" s="173"/>
      <c r="K1063" s="173"/>
    </row>
    <row r="1064" spans="1:11" ht="14.25" customHeight="1" outlineLevel="4">
      <c r="A1064" s="179" t="s">
        <v>139</v>
      </c>
      <c r="B1064" s="179"/>
      <c r="C1064" s="179"/>
      <c r="D1064" s="179"/>
      <c r="E1064" s="179"/>
      <c r="F1064" s="76">
        <v>1329</v>
      </c>
      <c r="G1064" s="76">
        <v>1329</v>
      </c>
      <c r="H1064" s="76"/>
      <c r="I1064" s="76"/>
      <c r="J1064" s="77"/>
      <c r="K1064" s="77"/>
    </row>
    <row r="1065" spans="1:11" ht="43.5" customHeight="1" outlineLevel="4">
      <c r="A1065" s="175">
        <v>1</v>
      </c>
      <c r="B1065" s="176" t="s">
        <v>304</v>
      </c>
      <c r="C1065" s="176" t="s">
        <v>67</v>
      </c>
      <c r="D1065" s="176" t="s">
        <v>67</v>
      </c>
      <c r="E1065" s="74"/>
      <c r="F1065" s="174">
        <v>1329</v>
      </c>
      <c r="G1065" s="174">
        <v>1329</v>
      </c>
      <c r="H1065" s="174"/>
      <c r="I1065" s="174"/>
      <c r="J1065" s="173" t="s">
        <v>305</v>
      </c>
      <c r="K1065" s="173" t="s">
        <v>99</v>
      </c>
    </row>
    <row r="1066" spans="1:11" ht="23.25" customHeight="1" outlineLevel="3">
      <c r="A1066" s="175"/>
      <c r="B1066" s="176"/>
      <c r="C1066" s="176"/>
      <c r="D1066" s="176"/>
      <c r="E1066" s="74"/>
      <c r="F1066" s="174"/>
      <c r="G1066" s="174"/>
      <c r="H1066" s="174"/>
      <c r="I1066" s="174"/>
      <c r="J1066" s="173"/>
      <c r="K1066" s="173"/>
    </row>
    <row r="1067" spans="1:11" ht="15.75" customHeight="1" outlineLevel="4">
      <c r="A1067" s="179" t="s">
        <v>165</v>
      </c>
      <c r="B1067" s="179"/>
      <c r="C1067" s="179"/>
      <c r="D1067" s="179"/>
      <c r="E1067" s="179"/>
      <c r="F1067" s="76">
        <f>F1068</f>
        <v>1097.6</v>
      </c>
      <c r="G1067" s="76">
        <f>G1068</f>
        <v>1097.6</v>
      </c>
      <c r="H1067" s="76"/>
      <c r="I1067" s="76"/>
      <c r="J1067" s="77"/>
      <c r="K1067" s="77"/>
    </row>
    <row r="1068" spans="1:11" ht="50.25" customHeight="1" outlineLevel="4">
      <c r="A1068" s="175">
        <v>1</v>
      </c>
      <c r="B1068" s="176" t="s">
        <v>306</v>
      </c>
      <c r="C1068" s="176" t="s">
        <v>67</v>
      </c>
      <c r="D1068" s="176" t="s">
        <v>67</v>
      </c>
      <c r="E1068" s="74"/>
      <c r="F1068" s="174">
        <v>1097.6</v>
      </c>
      <c r="G1068" s="174">
        <v>1097.6</v>
      </c>
      <c r="H1068" s="174"/>
      <c r="I1068" s="174"/>
      <c r="J1068" s="173" t="s">
        <v>307</v>
      </c>
      <c r="K1068" s="173" t="s">
        <v>99</v>
      </c>
    </row>
    <row r="1069" spans="1:11" ht="25.5" customHeight="1" outlineLevel="1">
      <c r="A1069" s="175"/>
      <c r="B1069" s="176"/>
      <c r="C1069" s="176"/>
      <c r="D1069" s="176"/>
      <c r="E1069" s="74"/>
      <c r="F1069" s="174"/>
      <c r="G1069" s="174"/>
      <c r="H1069" s="174"/>
      <c r="I1069" s="174"/>
      <c r="J1069" s="173"/>
      <c r="K1069" s="173"/>
    </row>
    <row r="1070" spans="1:11" ht="21.75" customHeight="1" outlineLevel="1">
      <c r="A1070" s="179" t="s">
        <v>73</v>
      </c>
      <c r="B1070" s="179"/>
      <c r="C1070" s="179"/>
      <c r="D1070" s="179"/>
      <c r="E1070" s="179"/>
      <c r="F1070" s="76">
        <f>F1071+F1073</f>
        <v>2420.4</v>
      </c>
      <c r="G1070" s="76">
        <f>G1071+G1073</f>
        <v>2420.4</v>
      </c>
      <c r="H1070" s="76"/>
      <c r="I1070" s="76"/>
      <c r="J1070" s="77"/>
      <c r="K1070" s="77"/>
    </row>
    <row r="1071" spans="1:11" ht="112.5" customHeight="1" outlineLevel="1">
      <c r="A1071" s="175">
        <v>1</v>
      </c>
      <c r="B1071" s="176" t="s">
        <v>74</v>
      </c>
      <c r="C1071" s="176" t="s">
        <v>67</v>
      </c>
      <c r="D1071" s="176" t="s">
        <v>67</v>
      </c>
      <c r="E1071" s="74"/>
      <c r="F1071" s="163">
        <v>1100</v>
      </c>
      <c r="G1071" s="163">
        <v>1100</v>
      </c>
      <c r="H1071" s="161"/>
      <c r="I1071" s="161"/>
      <c r="J1071" s="190" t="s">
        <v>75</v>
      </c>
      <c r="K1071" s="173" t="s">
        <v>99</v>
      </c>
    </row>
    <row r="1072" spans="1:11" ht="16.5" customHeight="1" outlineLevel="1">
      <c r="A1072" s="175"/>
      <c r="B1072" s="176"/>
      <c r="C1072" s="176"/>
      <c r="D1072" s="176"/>
      <c r="E1072" s="74"/>
      <c r="F1072" s="164"/>
      <c r="G1072" s="164"/>
      <c r="H1072" s="162"/>
      <c r="I1072" s="162"/>
      <c r="J1072" s="191"/>
      <c r="K1072" s="173"/>
    </row>
    <row r="1073" spans="1:11" ht="26.25" customHeight="1" outlineLevel="1">
      <c r="A1073" s="175">
        <v>2</v>
      </c>
      <c r="B1073" s="176" t="s">
        <v>309</v>
      </c>
      <c r="C1073" s="176" t="s">
        <v>67</v>
      </c>
      <c r="D1073" s="176" t="s">
        <v>67</v>
      </c>
      <c r="E1073" s="74"/>
      <c r="F1073" s="163">
        <v>1320.4</v>
      </c>
      <c r="G1073" s="163">
        <v>1320.4</v>
      </c>
      <c r="H1073" s="161"/>
      <c r="I1073" s="161"/>
      <c r="J1073" s="190" t="s">
        <v>308</v>
      </c>
      <c r="K1073" s="173" t="s">
        <v>99</v>
      </c>
    </row>
    <row r="1074" spans="1:11" ht="52.5" customHeight="1" outlineLevel="1">
      <c r="A1074" s="175"/>
      <c r="B1074" s="176"/>
      <c r="C1074" s="176"/>
      <c r="D1074" s="176"/>
      <c r="E1074" s="74"/>
      <c r="F1074" s="164"/>
      <c r="G1074" s="164"/>
      <c r="H1074" s="162"/>
      <c r="I1074" s="162"/>
      <c r="J1074" s="191"/>
      <c r="K1074" s="173"/>
    </row>
    <row r="1075" spans="1:11" ht="24.75" customHeight="1" outlineLevel="2">
      <c r="A1075" s="192" t="s">
        <v>76</v>
      </c>
      <c r="B1075" s="192"/>
      <c r="C1075" s="192"/>
      <c r="D1075" s="192"/>
      <c r="E1075" s="192"/>
      <c r="F1075" s="61">
        <f>G1075</f>
        <v>10000</v>
      </c>
      <c r="G1075" s="61">
        <f>G1076+G1080</f>
        <v>10000</v>
      </c>
      <c r="H1075" s="61"/>
      <c r="I1075" s="61"/>
      <c r="J1075" s="8"/>
      <c r="K1075" s="8"/>
    </row>
    <row r="1076" spans="1:11" ht="19.5" customHeight="1" outlineLevel="3">
      <c r="A1076" s="189" t="s">
        <v>223</v>
      </c>
      <c r="B1076" s="189"/>
      <c r="C1076" s="189"/>
      <c r="D1076" s="189"/>
      <c r="E1076" s="189"/>
      <c r="F1076" s="62">
        <f>G1076</f>
        <v>3802.7</v>
      </c>
      <c r="G1076" s="62">
        <v>3802.7</v>
      </c>
      <c r="H1076" s="62"/>
      <c r="I1076" s="62"/>
      <c r="J1076" s="18"/>
      <c r="K1076" s="18"/>
    </row>
    <row r="1077" spans="1:11" ht="15.75" customHeight="1" outlineLevel="4">
      <c r="A1077" s="179" t="s">
        <v>80</v>
      </c>
      <c r="B1077" s="179"/>
      <c r="C1077" s="179"/>
      <c r="D1077" s="179"/>
      <c r="E1077" s="179"/>
      <c r="F1077" s="76">
        <f>G1077</f>
        <v>3802.7</v>
      </c>
      <c r="G1077" s="76">
        <f>G1078</f>
        <v>3802.7</v>
      </c>
      <c r="H1077" s="76"/>
      <c r="I1077" s="76"/>
      <c r="J1077" s="77"/>
      <c r="K1077" s="77"/>
    </row>
    <row r="1078" spans="1:11" ht="43.5" customHeight="1" outlineLevel="4">
      <c r="A1078" s="175">
        <v>1</v>
      </c>
      <c r="B1078" s="176" t="s">
        <v>311</v>
      </c>
      <c r="C1078" s="176" t="s">
        <v>77</v>
      </c>
      <c r="D1078" s="176" t="s">
        <v>67</v>
      </c>
      <c r="E1078" s="74"/>
      <c r="F1078" s="174">
        <v>3802.7</v>
      </c>
      <c r="G1078" s="174">
        <v>3802.7</v>
      </c>
      <c r="H1078" s="174"/>
      <c r="I1078" s="174"/>
      <c r="J1078" s="173" t="s">
        <v>79</v>
      </c>
      <c r="K1078" s="173" t="s">
        <v>99</v>
      </c>
    </row>
    <row r="1079" spans="1:11" ht="49.5" customHeight="1" outlineLevel="2">
      <c r="A1079" s="175"/>
      <c r="B1079" s="176"/>
      <c r="C1079" s="176"/>
      <c r="D1079" s="176"/>
      <c r="E1079" s="74"/>
      <c r="F1079" s="174"/>
      <c r="G1079" s="174"/>
      <c r="H1079" s="174"/>
      <c r="I1079" s="174"/>
      <c r="J1079" s="173"/>
      <c r="K1079" s="173"/>
    </row>
    <row r="1080" spans="1:11" ht="23.25" customHeight="1" outlineLevel="3">
      <c r="A1080" s="189" t="s">
        <v>224</v>
      </c>
      <c r="B1080" s="207"/>
      <c r="C1080" s="189"/>
      <c r="D1080" s="189"/>
      <c r="E1080" s="189"/>
      <c r="F1080" s="62">
        <v>6197.3</v>
      </c>
      <c r="G1080" s="62">
        <v>6197.3</v>
      </c>
      <c r="H1080" s="62"/>
      <c r="I1080" s="62"/>
      <c r="J1080" s="18"/>
      <c r="K1080" s="18"/>
    </row>
    <row r="1081" spans="1:11" ht="23.25" customHeight="1" outlineLevel="3">
      <c r="A1081" s="179" t="s">
        <v>1458</v>
      </c>
      <c r="B1081" s="179"/>
      <c r="C1081" s="179"/>
      <c r="D1081" s="179"/>
      <c r="E1081" s="179"/>
      <c r="F1081" s="76">
        <v>6197.3</v>
      </c>
      <c r="G1081" s="76">
        <v>6197.3</v>
      </c>
      <c r="H1081" s="76"/>
      <c r="I1081" s="76"/>
      <c r="J1081" s="77"/>
      <c r="K1081" s="77"/>
    </row>
    <row r="1082" spans="1:11" ht="23.25" customHeight="1" outlineLevel="3">
      <c r="A1082" s="175">
        <v>1</v>
      </c>
      <c r="B1082" s="176" t="s">
        <v>1459</v>
      </c>
      <c r="C1082" s="176" t="s">
        <v>67</v>
      </c>
      <c r="D1082" s="176" t="s">
        <v>67</v>
      </c>
      <c r="E1082" s="74"/>
      <c r="F1082" s="174">
        <v>6197.3</v>
      </c>
      <c r="G1082" s="174">
        <v>6197.3</v>
      </c>
      <c r="H1082" s="174"/>
      <c r="I1082" s="174"/>
      <c r="J1082" s="173"/>
      <c r="K1082" s="173" t="s">
        <v>99</v>
      </c>
    </row>
    <row r="1083" spans="1:11" ht="35.25" customHeight="1" outlineLevel="3">
      <c r="A1083" s="175"/>
      <c r="B1083" s="176"/>
      <c r="C1083" s="176"/>
      <c r="D1083" s="176"/>
      <c r="E1083" s="74"/>
      <c r="F1083" s="174"/>
      <c r="G1083" s="174"/>
      <c r="H1083" s="174"/>
      <c r="I1083" s="174"/>
      <c r="J1083" s="173"/>
      <c r="K1083" s="173"/>
    </row>
    <row r="1084" spans="1:11" ht="24.75" customHeight="1" outlineLevel="1">
      <c r="A1084" s="192" t="s">
        <v>81</v>
      </c>
      <c r="B1084" s="192"/>
      <c r="C1084" s="192"/>
      <c r="D1084" s="192"/>
      <c r="E1084" s="192"/>
      <c r="F1084" s="61">
        <f>G1084</f>
        <v>23361.9</v>
      </c>
      <c r="G1084" s="61">
        <f>G1085+G1089+G1093+G1103</f>
        <v>23361.9</v>
      </c>
      <c r="H1084" s="61"/>
      <c r="I1084" s="61"/>
      <c r="J1084" s="8"/>
      <c r="K1084" s="8"/>
    </row>
    <row r="1085" spans="1:11" ht="28.5" customHeight="1" outlineLevel="3">
      <c r="A1085" s="189" t="s">
        <v>310</v>
      </c>
      <c r="B1085" s="189"/>
      <c r="C1085" s="189"/>
      <c r="D1085" s="189"/>
      <c r="E1085" s="189"/>
      <c r="F1085" s="62">
        <f>G1085</f>
        <v>1000</v>
      </c>
      <c r="G1085" s="62">
        <f>G1086</f>
        <v>1000</v>
      </c>
      <c r="H1085" s="62"/>
      <c r="I1085" s="62"/>
      <c r="J1085" s="18"/>
      <c r="K1085" s="18"/>
    </row>
    <row r="1086" spans="1:11" ht="15" customHeight="1" outlineLevel="4">
      <c r="A1086" s="169" t="s">
        <v>151</v>
      </c>
      <c r="B1086" s="169"/>
      <c r="C1086" s="169"/>
      <c r="D1086" s="169"/>
      <c r="E1086" s="169"/>
      <c r="F1086" s="63">
        <v>1000</v>
      </c>
      <c r="G1086" s="63">
        <v>1000</v>
      </c>
      <c r="H1086" s="63"/>
      <c r="I1086" s="63"/>
      <c r="J1086" s="9"/>
      <c r="K1086" s="9"/>
    </row>
    <row r="1087" spans="1:11" ht="31.5" customHeight="1" outlineLevel="4">
      <c r="A1087" s="230">
        <v>1</v>
      </c>
      <c r="B1087" s="176" t="s">
        <v>877</v>
      </c>
      <c r="C1087" s="176" t="s">
        <v>312</v>
      </c>
      <c r="D1087" s="176" t="s">
        <v>78</v>
      </c>
      <c r="E1087" s="74"/>
      <c r="F1087" s="174">
        <v>1000</v>
      </c>
      <c r="G1087" s="174">
        <v>1000</v>
      </c>
      <c r="H1087" s="174"/>
      <c r="I1087" s="174"/>
      <c r="J1087" s="173" t="s">
        <v>313</v>
      </c>
      <c r="K1087" s="173" t="s">
        <v>140</v>
      </c>
    </row>
    <row r="1088" spans="1:11" ht="27.75" customHeight="1" outlineLevel="2">
      <c r="A1088" s="230"/>
      <c r="B1088" s="176"/>
      <c r="C1088" s="176"/>
      <c r="D1088" s="176"/>
      <c r="E1088" s="74"/>
      <c r="F1088" s="174"/>
      <c r="G1088" s="174"/>
      <c r="H1088" s="174"/>
      <c r="I1088" s="174"/>
      <c r="J1088" s="173"/>
      <c r="K1088" s="173"/>
    </row>
    <row r="1089" spans="1:11" ht="27.75" customHeight="1" outlineLevel="2">
      <c r="A1089" s="189" t="s">
        <v>884</v>
      </c>
      <c r="B1089" s="189"/>
      <c r="C1089" s="189"/>
      <c r="D1089" s="189"/>
      <c r="E1089" s="189"/>
      <c r="F1089" s="62">
        <f>F1091</f>
        <v>6000</v>
      </c>
      <c r="G1089" s="62">
        <f>G1091</f>
        <v>6000</v>
      </c>
      <c r="H1089" s="62"/>
      <c r="I1089" s="62"/>
      <c r="J1089" s="18"/>
      <c r="K1089" s="18"/>
    </row>
    <row r="1090" spans="1:11" ht="20.25" customHeight="1" outlineLevel="2">
      <c r="A1090" s="179" t="s">
        <v>15</v>
      </c>
      <c r="B1090" s="179"/>
      <c r="C1090" s="179"/>
      <c r="D1090" s="179"/>
      <c r="E1090" s="74"/>
      <c r="F1090" s="99"/>
      <c r="G1090" s="99"/>
      <c r="H1090" s="99"/>
      <c r="I1090" s="99"/>
      <c r="J1090" s="100"/>
      <c r="K1090" s="100"/>
    </row>
    <row r="1091" spans="1:11" ht="28.5" customHeight="1" outlineLevel="2">
      <c r="A1091" s="180">
        <v>1</v>
      </c>
      <c r="B1091" s="176" t="s">
        <v>885</v>
      </c>
      <c r="C1091" s="176" t="s">
        <v>889</v>
      </c>
      <c r="D1091" s="176" t="s">
        <v>889</v>
      </c>
      <c r="E1091" s="74"/>
      <c r="F1091" s="174">
        <v>6000</v>
      </c>
      <c r="G1091" s="174">
        <v>6000</v>
      </c>
      <c r="H1091" s="161"/>
      <c r="I1091" s="161"/>
      <c r="J1091" s="190" t="s">
        <v>886</v>
      </c>
      <c r="K1091" s="173" t="s">
        <v>102</v>
      </c>
    </row>
    <row r="1092" spans="1:11" ht="88.5" customHeight="1" outlineLevel="2">
      <c r="A1092" s="181"/>
      <c r="B1092" s="176"/>
      <c r="C1092" s="176"/>
      <c r="D1092" s="176"/>
      <c r="E1092" s="74"/>
      <c r="F1092" s="174"/>
      <c r="G1092" s="174"/>
      <c r="H1092" s="162"/>
      <c r="I1092" s="162"/>
      <c r="J1092" s="191"/>
      <c r="K1092" s="173"/>
    </row>
    <row r="1093" spans="1:11" ht="21" customHeight="1" outlineLevel="3">
      <c r="A1093" s="189" t="s">
        <v>225</v>
      </c>
      <c r="B1093" s="189"/>
      <c r="C1093" s="189"/>
      <c r="D1093" s="189"/>
      <c r="E1093" s="189"/>
      <c r="F1093" s="62">
        <f>G1093</f>
        <v>14861.9</v>
      </c>
      <c r="G1093" s="62">
        <f>G1094+G1097+G1100</f>
        <v>14861.9</v>
      </c>
      <c r="H1093" s="62"/>
      <c r="I1093" s="62"/>
      <c r="J1093" s="18"/>
      <c r="K1093" s="18"/>
    </row>
    <row r="1094" spans="1:11" ht="14.25" customHeight="1" outlineLevel="4">
      <c r="A1094" s="169" t="s">
        <v>151</v>
      </c>
      <c r="B1094" s="169"/>
      <c r="C1094" s="169"/>
      <c r="D1094" s="169"/>
      <c r="E1094" s="169"/>
      <c r="F1094" s="63">
        <f>G1094</f>
        <v>2000</v>
      </c>
      <c r="G1094" s="76">
        <f>G1095</f>
        <v>2000</v>
      </c>
      <c r="H1094" s="76"/>
      <c r="I1094" s="76"/>
      <c r="J1094" s="77"/>
      <c r="K1094" s="9"/>
    </row>
    <row r="1095" spans="1:11" ht="21.75" customHeight="1" outlineLevel="4">
      <c r="A1095" s="230">
        <v>1</v>
      </c>
      <c r="B1095" s="176" t="s">
        <v>314</v>
      </c>
      <c r="C1095" s="176" t="s">
        <v>312</v>
      </c>
      <c r="D1095" s="176" t="s">
        <v>78</v>
      </c>
      <c r="E1095" s="74"/>
      <c r="F1095" s="174">
        <v>2000</v>
      </c>
      <c r="G1095" s="174">
        <v>2000</v>
      </c>
      <c r="H1095" s="174"/>
      <c r="I1095" s="173"/>
      <c r="J1095" s="173" t="s">
        <v>315</v>
      </c>
      <c r="K1095" s="212" t="s">
        <v>102</v>
      </c>
    </row>
    <row r="1096" spans="1:11" ht="29.25" customHeight="1" outlineLevel="4">
      <c r="A1096" s="230"/>
      <c r="B1096" s="176"/>
      <c r="C1096" s="176"/>
      <c r="D1096" s="176"/>
      <c r="E1096" s="74"/>
      <c r="F1096" s="174"/>
      <c r="G1096" s="174"/>
      <c r="H1096" s="174"/>
      <c r="I1096" s="173"/>
      <c r="J1096" s="173"/>
      <c r="K1096" s="212"/>
    </row>
    <row r="1097" spans="1:11" ht="15.75" customHeight="1" outlineLevel="4">
      <c r="A1097" s="169" t="s">
        <v>25</v>
      </c>
      <c r="B1097" s="169"/>
      <c r="C1097" s="169"/>
      <c r="D1097" s="169"/>
      <c r="E1097" s="169"/>
      <c r="F1097" s="63">
        <f>F1098</f>
        <v>12000</v>
      </c>
      <c r="G1097" s="76">
        <f>G1098</f>
        <v>12000</v>
      </c>
      <c r="H1097" s="76"/>
      <c r="I1097" s="76"/>
      <c r="J1097" s="77"/>
      <c r="K1097" s="9"/>
    </row>
    <row r="1098" spans="1:11" ht="19.5" customHeight="1" outlineLevel="4">
      <c r="A1098" s="175">
        <v>1</v>
      </c>
      <c r="B1098" s="176" t="s">
        <v>316</v>
      </c>
      <c r="C1098" s="176" t="s">
        <v>78</v>
      </c>
      <c r="D1098" s="176" t="s">
        <v>78</v>
      </c>
      <c r="E1098" s="74"/>
      <c r="F1098" s="174">
        <v>12000</v>
      </c>
      <c r="G1098" s="174">
        <v>12000</v>
      </c>
      <c r="H1098" s="174"/>
      <c r="I1098" s="174"/>
      <c r="J1098" s="173" t="s">
        <v>878</v>
      </c>
      <c r="K1098" s="212" t="s">
        <v>99</v>
      </c>
    </row>
    <row r="1099" spans="1:11" ht="28.5" customHeight="1" outlineLevel="3">
      <c r="A1099" s="175"/>
      <c r="B1099" s="176"/>
      <c r="C1099" s="176"/>
      <c r="D1099" s="176"/>
      <c r="E1099" s="74"/>
      <c r="F1099" s="174"/>
      <c r="G1099" s="174"/>
      <c r="H1099" s="174"/>
      <c r="I1099" s="174"/>
      <c r="J1099" s="173"/>
      <c r="K1099" s="212"/>
    </row>
    <row r="1100" spans="1:11" ht="15" customHeight="1" outlineLevel="4">
      <c r="A1100" s="179" t="s">
        <v>42</v>
      </c>
      <c r="B1100" s="179"/>
      <c r="C1100" s="179"/>
      <c r="D1100" s="179"/>
      <c r="E1100" s="179"/>
      <c r="F1100" s="76">
        <f>F1101</f>
        <v>861.9</v>
      </c>
      <c r="G1100" s="76">
        <f>G1101</f>
        <v>861.9</v>
      </c>
      <c r="H1100" s="76"/>
      <c r="I1100" s="76"/>
      <c r="J1100" s="77"/>
      <c r="K1100" s="9"/>
    </row>
    <row r="1101" spans="1:11" ht="21.75" customHeight="1" outlineLevel="4">
      <c r="A1101" s="175">
        <v>1</v>
      </c>
      <c r="B1101" s="176" t="s">
        <v>317</v>
      </c>
      <c r="C1101" s="176" t="s">
        <v>318</v>
      </c>
      <c r="D1101" s="176" t="s">
        <v>78</v>
      </c>
      <c r="E1101" s="74"/>
      <c r="F1101" s="174">
        <f>G1101</f>
        <v>861.9</v>
      </c>
      <c r="G1101" s="174">
        <v>861.9</v>
      </c>
      <c r="H1101" s="174"/>
      <c r="I1101" s="174"/>
      <c r="J1101" s="173" t="s">
        <v>319</v>
      </c>
      <c r="K1101" s="212" t="s">
        <v>99</v>
      </c>
    </row>
    <row r="1102" spans="1:11" ht="22.5" customHeight="1" outlineLevel="2">
      <c r="A1102" s="175"/>
      <c r="B1102" s="176"/>
      <c r="C1102" s="176"/>
      <c r="D1102" s="176"/>
      <c r="E1102" s="74"/>
      <c r="F1102" s="174"/>
      <c r="G1102" s="174"/>
      <c r="H1102" s="174"/>
      <c r="I1102" s="174"/>
      <c r="J1102" s="173"/>
      <c r="K1102" s="212"/>
    </row>
    <row r="1103" spans="1:11" ht="22.5" customHeight="1" outlineLevel="2">
      <c r="A1103" s="189" t="s">
        <v>887</v>
      </c>
      <c r="B1103" s="189"/>
      <c r="C1103" s="189"/>
      <c r="D1103" s="189"/>
      <c r="E1103" s="101"/>
      <c r="F1103" s="62">
        <f>F1104</f>
        <v>1500</v>
      </c>
      <c r="G1103" s="62">
        <f>G1104</f>
        <v>1500</v>
      </c>
      <c r="H1103" s="102"/>
      <c r="I1103" s="102"/>
      <c r="J1103" s="102"/>
      <c r="K1103" s="102"/>
    </row>
    <row r="1104" spans="1:11" ht="15" customHeight="1" outlineLevel="2">
      <c r="A1104" s="169" t="s">
        <v>73</v>
      </c>
      <c r="B1104" s="169"/>
      <c r="C1104" s="169"/>
      <c r="D1104" s="169"/>
      <c r="E1104" s="74"/>
      <c r="F1104" s="76">
        <f>G1104</f>
        <v>1500</v>
      </c>
      <c r="G1104" s="76">
        <f>G1105</f>
        <v>1500</v>
      </c>
      <c r="H1104" s="76"/>
      <c r="I1104" s="76"/>
      <c r="J1104" s="91"/>
      <c r="K1104" s="98"/>
    </row>
    <row r="1105" spans="1:11" ht="22.5" customHeight="1" outlineLevel="2">
      <c r="A1105" s="176">
        <v>1</v>
      </c>
      <c r="B1105" s="176" t="s">
        <v>888</v>
      </c>
      <c r="C1105" s="176" t="s">
        <v>889</v>
      </c>
      <c r="D1105" s="190" t="s">
        <v>889</v>
      </c>
      <c r="E1105" s="174"/>
      <c r="F1105" s="174">
        <v>1500</v>
      </c>
      <c r="G1105" s="174">
        <v>1500</v>
      </c>
      <c r="H1105" s="174"/>
      <c r="I1105" s="173"/>
      <c r="J1105" s="173" t="s">
        <v>890</v>
      </c>
      <c r="K1105" s="212" t="s">
        <v>102</v>
      </c>
    </row>
    <row r="1106" spans="1:11" ht="22.5" customHeight="1" outlineLevel="2">
      <c r="A1106" s="176"/>
      <c r="B1106" s="176"/>
      <c r="C1106" s="176"/>
      <c r="D1106" s="191"/>
      <c r="E1106" s="174"/>
      <c r="F1106" s="174"/>
      <c r="G1106" s="174"/>
      <c r="H1106" s="174"/>
      <c r="I1106" s="173"/>
      <c r="J1106" s="173"/>
      <c r="K1106" s="212"/>
    </row>
    <row r="1107" spans="1:11" ht="21" customHeight="1" outlineLevel="2">
      <c r="A1107" s="192" t="s">
        <v>118</v>
      </c>
      <c r="B1107" s="192"/>
      <c r="C1107" s="192"/>
      <c r="D1107" s="192"/>
      <c r="E1107" s="192"/>
      <c r="F1107" s="61">
        <f>G1107+H1107</f>
        <v>159930</v>
      </c>
      <c r="G1107" s="61">
        <f>G1108+G1129+G1152+G1158+G1175+G1182</f>
        <v>159530</v>
      </c>
      <c r="H1107" s="61">
        <f>H1108+H1129+H1152+H1158+H1175+H1182</f>
        <v>400</v>
      </c>
      <c r="I1107" s="61"/>
      <c r="J1107" s="8"/>
      <c r="K1107" s="8"/>
    </row>
    <row r="1108" spans="1:11" ht="27.75" customHeight="1" outlineLevel="3">
      <c r="A1108" s="189" t="s">
        <v>226</v>
      </c>
      <c r="B1108" s="189"/>
      <c r="C1108" s="189"/>
      <c r="D1108" s="189"/>
      <c r="E1108" s="189"/>
      <c r="F1108" s="62">
        <f>G1108+H1108+I1108</f>
        <v>3790</v>
      </c>
      <c r="G1108" s="62">
        <f>G1109+G1112+G1115+G1118</f>
        <v>3390</v>
      </c>
      <c r="H1108" s="62">
        <f>H1109+H1112+H1115+H1118</f>
        <v>400</v>
      </c>
      <c r="I1108" s="62"/>
      <c r="J1108" s="18"/>
      <c r="K1108" s="18"/>
    </row>
    <row r="1109" spans="1:11" s="21" customFormat="1" ht="15" customHeight="1">
      <c r="A1109" s="179" t="s">
        <v>30</v>
      </c>
      <c r="B1109" s="179" t="s">
        <v>119</v>
      </c>
      <c r="C1109" s="179"/>
      <c r="D1109" s="179"/>
      <c r="E1109" s="179"/>
      <c r="F1109" s="76">
        <f>G1109+H1109+I1109</f>
        <v>200</v>
      </c>
      <c r="G1109" s="76">
        <f>G1110</f>
        <v>200</v>
      </c>
      <c r="H1109" s="76"/>
      <c r="I1109" s="76"/>
      <c r="J1109" s="96"/>
      <c r="K1109" s="96"/>
    </row>
    <row r="1110" spans="1:11" ht="13.5" customHeight="1" outlineLevel="4">
      <c r="A1110" s="175">
        <v>1</v>
      </c>
      <c r="B1110" s="176" t="s">
        <v>803</v>
      </c>
      <c r="C1110" s="176" t="s">
        <v>112</v>
      </c>
      <c r="D1110" s="176" t="s">
        <v>112</v>
      </c>
      <c r="E1110" s="97"/>
      <c r="F1110" s="174">
        <f>G1110</f>
        <v>200</v>
      </c>
      <c r="G1110" s="174">
        <v>200</v>
      </c>
      <c r="H1110" s="174"/>
      <c r="I1110" s="174"/>
      <c r="J1110" s="173"/>
      <c r="K1110" s="173" t="s">
        <v>115</v>
      </c>
    </row>
    <row r="1111" spans="1:11" ht="31.5" customHeight="1" outlineLevel="1">
      <c r="A1111" s="175"/>
      <c r="B1111" s="176"/>
      <c r="C1111" s="176"/>
      <c r="D1111" s="176"/>
      <c r="E1111" s="74"/>
      <c r="F1111" s="174"/>
      <c r="G1111" s="174"/>
      <c r="H1111" s="174"/>
      <c r="I1111" s="174"/>
      <c r="J1111" s="173"/>
      <c r="K1111" s="173"/>
    </row>
    <row r="1112" spans="1:11" s="21" customFormat="1" ht="17.25" customHeight="1">
      <c r="A1112" s="179" t="s">
        <v>39</v>
      </c>
      <c r="B1112" s="179" t="s">
        <v>122</v>
      </c>
      <c r="C1112" s="179"/>
      <c r="D1112" s="179"/>
      <c r="E1112" s="179"/>
      <c r="F1112" s="76">
        <f>G1112+H1112+I1112</f>
        <v>1100</v>
      </c>
      <c r="G1112" s="76">
        <f>G1113</f>
        <v>700</v>
      </c>
      <c r="H1112" s="76">
        <f>H1113</f>
        <v>400</v>
      </c>
      <c r="I1112" s="76"/>
      <c r="J1112" s="96"/>
      <c r="K1112" s="96"/>
    </row>
    <row r="1113" spans="1:11" ht="15" customHeight="1" outlineLevel="4">
      <c r="A1113" s="175">
        <v>1</v>
      </c>
      <c r="B1113" s="176" t="s">
        <v>802</v>
      </c>
      <c r="C1113" s="176" t="s">
        <v>112</v>
      </c>
      <c r="D1113" s="176" t="s">
        <v>112</v>
      </c>
      <c r="E1113" s="97"/>
      <c r="F1113" s="174">
        <f>G1113+H1113+I1113</f>
        <v>1100</v>
      </c>
      <c r="G1113" s="174">
        <v>700</v>
      </c>
      <c r="H1113" s="174">
        <v>400</v>
      </c>
      <c r="I1113" s="174"/>
      <c r="J1113" s="173"/>
      <c r="K1113" s="173" t="s">
        <v>115</v>
      </c>
    </row>
    <row r="1114" spans="1:11" ht="24" customHeight="1" outlineLevel="1">
      <c r="A1114" s="175"/>
      <c r="B1114" s="176"/>
      <c r="C1114" s="176"/>
      <c r="D1114" s="176"/>
      <c r="E1114" s="74"/>
      <c r="F1114" s="174"/>
      <c r="G1114" s="174"/>
      <c r="H1114" s="174"/>
      <c r="I1114" s="174"/>
      <c r="J1114" s="173"/>
      <c r="K1114" s="173"/>
    </row>
    <row r="1115" spans="1:11" s="21" customFormat="1" ht="16.5" customHeight="1">
      <c r="A1115" s="179" t="s">
        <v>42</v>
      </c>
      <c r="B1115" s="179"/>
      <c r="C1115" s="179"/>
      <c r="D1115" s="179"/>
      <c r="E1115" s="179"/>
      <c r="F1115" s="76">
        <f>G1115+H1115+I1115</f>
        <v>340</v>
      </c>
      <c r="G1115" s="76">
        <f>G1116</f>
        <v>340</v>
      </c>
      <c r="H1115" s="76"/>
      <c r="I1115" s="76"/>
      <c r="J1115" s="96"/>
      <c r="K1115" s="96"/>
    </row>
    <row r="1116" spans="1:11" ht="15" customHeight="1" outlineLevel="4">
      <c r="A1116" s="175">
        <v>1</v>
      </c>
      <c r="B1116" s="176" t="s">
        <v>804</v>
      </c>
      <c r="C1116" s="176" t="s">
        <v>112</v>
      </c>
      <c r="D1116" s="176" t="s">
        <v>112</v>
      </c>
      <c r="E1116" s="97"/>
      <c r="F1116" s="174">
        <f>G1116+H1116+I1116</f>
        <v>340</v>
      </c>
      <c r="G1116" s="174">
        <v>340</v>
      </c>
      <c r="H1116" s="174"/>
      <c r="I1116" s="174"/>
      <c r="J1116" s="173"/>
      <c r="K1116" s="173" t="s">
        <v>115</v>
      </c>
    </row>
    <row r="1117" spans="1:11" ht="31.5" customHeight="1" outlineLevel="1">
      <c r="A1117" s="175"/>
      <c r="B1117" s="176"/>
      <c r="C1117" s="176"/>
      <c r="D1117" s="176"/>
      <c r="E1117" s="74"/>
      <c r="F1117" s="174"/>
      <c r="G1117" s="174"/>
      <c r="H1117" s="174"/>
      <c r="I1117" s="174"/>
      <c r="J1117" s="173"/>
      <c r="K1117" s="173"/>
    </row>
    <row r="1118" spans="1:11" s="21" customFormat="1" ht="16.5" customHeight="1">
      <c r="A1118" s="179" t="s">
        <v>15</v>
      </c>
      <c r="B1118" s="179" t="s">
        <v>120</v>
      </c>
      <c r="C1118" s="179"/>
      <c r="D1118" s="179"/>
      <c r="E1118" s="179"/>
      <c r="F1118" s="76">
        <f>G1118+H1118+I1118</f>
        <v>2150</v>
      </c>
      <c r="G1118" s="76">
        <f>G1119+G1121+G1123+G1125+G1127</f>
        <v>2150</v>
      </c>
      <c r="H1118" s="76"/>
      <c r="I1118" s="76"/>
      <c r="J1118" s="96"/>
      <c r="K1118" s="96"/>
    </row>
    <row r="1119" spans="1:11" ht="21" customHeight="1" outlineLevel="4">
      <c r="A1119" s="175" t="s">
        <v>121</v>
      </c>
      <c r="B1119" s="176" t="s">
        <v>797</v>
      </c>
      <c r="C1119" s="176" t="s">
        <v>112</v>
      </c>
      <c r="D1119" s="176" t="s">
        <v>112</v>
      </c>
      <c r="E1119" s="97"/>
      <c r="F1119" s="174">
        <f>G1119+H1119+I1119</f>
        <v>1500</v>
      </c>
      <c r="G1119" s="174">
        <v>1500</v>
      </c>
      <c r="H1119" s="174"/>
      <c r="I1119" s="174"/>
      <c r="J1119" s="173"/>
      <c r="K1119" s="173" t="s">
        <v>115</v>
      </c>
    </row>
    <row r="1120" spans="1:11" ht="27" customHeight="1" outlineLevel="1">
      <c r="A1120" s="175"/>
      <c r="B1120" s="176"/>
      <c r="C1120" s="176"/>
      <c r="D1120" s="176"/>
      <c r="E1120" s="74"/>
      <c r="F1120" s="174"/>
      <c r="G1120" s="174"/>
      <c r="H1120" s="174"/>
      <c r="I1120" s="174"/>
      <c r="J1120" s="173"/>
      <c r="K1120" s="173"/>
    </row>
    <row r="1121" spans="1:11" ht="15" customHeight="1" outlineLevel="4">
      <c r="A1121" s="175">
        <v>2</v>
      </c>
      <c r="B1121" s="176" t="s">
        <v>798</v>
      </c>
      <c r="C1121" s="176" t="s">
        <v>112</v>
      </c>
      <c r="D1121" s="176" t="s">
        <v>112</v>
      </c>
      <c r="E1121" s="97"/>
      <c r="F1121" s="174">
        <f>G1121+H1121+I1121</f>
        <v>250</v>
      </c>
      <c r="G1121" s="174">
        <v>250</v>
      </c>
      <c r="H1121" s="174"/>
      <c r="I1121" s="174"/>
      <c r="J1121" s="173"/>
      <c r="K1121" s="173" t="s">
        <v>115</v>
      </c>
    </row>
    <row r="1122" spans="1:11" ht="27.75" customHeight="1" outlineLevel="1">
      <c r="A1122" s="175"/>
      <c r="B1122" s="176"/>
      <c r="C1122" s="176"/>
      <c r="D1122" s="176"/>
      <c r="E1122" s="74"/>
      <c r="F1122" s="174"/>
      <c r="G1122" s="174"/>
      <c r="H1122" s="174"/>
      <c r="I1122" s="174"/>
      <c r="J1122" s="173"/>
      <c r="K1122" s="173"/>
    </row>
    <row r="1123" spans="1:11" ht="27.75" customHeight="1" outlineLevel="1">
      <c r="A1123" s="180">
        <v>3</v>
      </c>
      <c r="B1123" s="176" t="s">
        <v>799</v>
      </c>
      <c r="C1123" s="176" t="s">
        <v>112</v>
      </c>
      <c r="D1123" s="176" t="s">
        <v>112</v>
      </c>
      <c r="E1123" s="97"/>
      <c r="F1123" s="174">
        <f>G1123+H1123+I1123</f>
        <v>100</v>
      </c>
      <c r="G1123" s="174">
        <v>100</v>
      </c>
      <c r="H1123" s="174"/>
      <c r="I1123" s="174"/>
      <c r="J1123" s="173"/>
      <c r="K1123" s="173" t="s">
        <v>115</v>
      </c>
    </row>
    <row r="1124" spans="1:11" ht="27.75" customHeight="1" outlineLevel="1">
      <c r="A1124" s="181"/>
      <c r="B1124" s="176"/>
      <c r="C1124" s="176"/>
      <c r="D1124" s="176"/>
      <c r="E1124" s="74"/>
      <c r="F1124" s="174"/>
      <c r="G1124" s="174"/>
      <c r="H1124" s="174"/>
      <c r="I1124" s="174"/>
      <c r="J1124" s="173"/>
      <c r="K1124" s="173"/>
    </row>
    <row r="1125" spans="1:11" ht="27.75" customHeight="1" outlineLevel="1">
      <c r="A1125" s="175">
        <v>4</v>
      </c>
      <c r="B1125" s="176" t="s">
        <v>801</v>
      </c>
      <c r="C1125" s="176" t="s">
        <v>112</v>
      </c>
      <c r="D1125" s="176" t="s">
        <v>112</v>
      </c>
      <c r="E1125" s="97"/>
      <c r="F1125" s="174">
        <f>G1125+H1125+I1125</f>
        <v>200</v>
      </c>
      <c r="G1125" s="174">
        <v>200</v>
      </c>
      <c r="H1125" s="174"/>
      <c r="I1125" s="174"/>
      <c r="J1125" s="173"/>
      <c r="K1125" s="173" t="s">
        <v>115</v>
      </c>
    </row>
    <row r="1126" spans="1:11" ht="27.75" customHeight="1" outlineLevel="1">
      <c r="A1126" s="175"/>
      <c r="B1126" s="176"/>
      <c r="C1126" s="176"/>
      <c r="D1126" s="176"/>
      <c r="E1126" s="74"/>
      <c r="F1126" s="174"/>
      <c r="G1126" s="174"/>
      <c r="H1126" s="174"/>
      <c r="I1126" s="174"/>
      <c r="J1126" s="173"/>
      <c r="K1126" s="173"/>
    </row>
    <row r="1127" spans="1:11" ht="15" customHeight="1" outlineLevel="4">
      <c r="A1127" s="175">
        <v>5</v>
      </c>
      <c r="B1127" s="176" t="s">
        <v>800</v>
      </c>
      <c r="C1127" s="176" t="s">
        <v>112</v>
      </c>
      <c r="D1127" s="176" t="s">
        <v>112</v>
      </c>
      <c r="E1127" s="97"/>
      <c r="F1127" s="174">
        <f>G1127+H1127+I1127</f>
        <v>100</v>
      </c>
      <c r="G1127" s="174">
        <v>100</v>
      </c>
      <c r="H1127" s="174"/>
      <c r="I1127" s="174"/>
      <c r="J1127" s="173"/>
      <c r="K1127" s="173" t="s">
        <v>115</v>
      </c>
    </row>
    <row r="1128" spans="1:11" ht="32.25" customHeight="1" outlineLevel="1">
      <c r="A1128" s="175"/>
      <c r="B1128" s="176"/>
      <c r="C1128" s="176"/>
      <c r="D1128" s="176"/>
      <c r="E1128" s="74"/>
      <c r="F1128" s="174"/>
      <c r="G1128" s="174"/>
      <c r="H1128" s="174"/>
      <c r="I1128" s="174"/>
      <c r="J1128" s="173"/>
      <c r="K1128" s="173"/>
    </row>
    <row r="1129" spans="1:11" ht="32.25" customHeight="1" outlineLevel="3">
      <c r="A1129" s="189" t="s">
        <v>227</v>
      </c>
      <c r="B1129" s="189"/>
      <c r="C1129" s="189"/>
      <c r="D1129" s="189"/>
      <c r="E1129" s="189"/>
      <c r="F1129" s="62">
        <f>G1129+H1129</f>
        <v>35920</v>
      </c>
      <c r="G1129" s="62">
        <f>G1130+G1135+G1138+G1145</f>
        <v>35920</v>
      </c>
      <c r="H1129" s="62"/>
      <c r="I1129" s="62"/>
      <c r="J1129" s="18"/>
      <c r="K1129" s="18"/>
    </row>
    <row r="1130" spans="1:11" s="21" customFormat="1" ht="15" customHeight="1">
      <c r="A1130" s="179" t="s">
        <v>123</v>
      </c>
      <c r="B1130" s="179" t="s">
        <v>119</v>
      </c>
      <c r="C1130" s="179"/>
      <c r="D1130" s="179"/>
      <c r="E1130" s="179"/>
      <c r="F1130" s="76">
        <f>G1130+H1130+I1130</f>
        <v>3200</v>
      </c>
      <c r="G1130" s="76">
        <f>G1131+G1133</f>
        <v>3200</v>
      </c>
      <c r="H1130" s="76"/>
      <c r="I1130" s="76"/>
      <c r="J1130" s="96"/>
      <c r="K1130" s="96"/>
    </row>
    <row r="1131" spans="1:11" ht="20.25" customHeight="1" outlineLevel="4">
      <c r="A1131" s="175">
        <v>1</v>
      </c>
      <c r="B1131" s="176" t="s">
        <v>124</v>
      </c>
      <c r="C1131" s="176" t="s">
        <v>112</v>
      </c>
      <c r="D1131" s="176" t="s">
        <v>112</v>
      </c>
      <c r="E1131" s="97"/>
      <c r="F1131" s="174">
        <f>G1131</f>
        <v>3100</v>
      </c>
      <c r="G1131" s="174">
        <v>3100</v>
      </c>
      <c r="H1131" s="174"/>
      <c r="I1131" s="174"/>
      <c r="J1131" s="173"/>
      <c r="K1131" s="173" t="s">
        <v>115</v>
      </c>
    </row>
    <row r="1132" spans="1:11" ht="36" customHeight="1" outlineLevel="1">
      <c r="A1132" s="175"/>
      <c r="B1132" s="176"/>
      <c r="C1132" s="176"/>
      <c r="D1132" s="176"/>
      <c r="E1132" s="97"/>
      <c r="F1132" s="174"/>
      <c r="G1132" s="174"/>
      <c r="H1132" s="174"/>
      <c r="I1132" s="174"/>
      <c r="J1132" s="173"/>
      <c r="K1132" s="173"/>
    </row>
    <row r="1133" spans="1:11" ht="20.25" customHeight="1" outlineLevel="4">
      <c r="A1133" s="175">
        <v>2</v>
      </c>
      <c r="B1133" s="176" t="s">
        <v>125</v>
      </c>
      <c r="C1133" s="176" t="s">
        <v>112</v>
      </c>
      <c r="D1133" s="176" t="s">
        <v>112</v>
      </c>
      <c r="E1133" s="97"/>
      <c r="F1133" s="174">
        <f>G1133</f>
        <v>100</v>
      </c>
      <c r="G1133" s="174">
        <v>100</v>
      </c>
      <c r="H1133" s="174"/>
      <c r="I1133" s="174"/>
      <c r="J1133" s="173"/>
      <c r="K1133" s="173" t="s">
        <v>115</v>
      </c>
    </row>
    <row r="1134" spans="1:11" ht="33.75" customHeight="1" outlineLevel="1">
      <c r="A1134" s="175"/>
      <c r="B1134" s="176"/>
      <c r="C1134" s="176"/>
      <c r="D1134" s="176"/>
      <c r="E1134" s="97"/>
      <c r="F1134" s="174"/>
      <c r="G1134" s="174"/>
      <c r="H1134" s="174"/>
      <c r="I1134" s="174"/>
      <c r="J1134" s="173"/>
      <c r="K1134" s="173"/>
    </row>
    <row r="1135" spans="1:11" s="21" customFormat="1" ht="16.5" customHeight="1">
      <c r="A1135" s="179" t="s">
        <v>33</v>
      </c>
      <c r="B1135" s="179" t="s">
        <v>120</v>
      </c>
      <c r="C1135" s="179"/>
      <c r="D1135" s="179"/>
      <c r="E1135" s="179"/>
      <c r="F1135" s="76">
        <f>G1135+H1135+I1135</f>
        <v>5800</v>
      </c>
      <c r="G1135" s="76">
        <f>G1136</f>
        <v>5800</v>
      </c>
      <c r="H1135" s="76"/>
      <c r="I1135" s="76"/>
      <c r="J1135" s="96"/>
      <c r="K1135" s="96"/>
    </row>
    <row r="1136" spans="1:11" ht="15" customHeight="1" outlineLevel="4">
      <c r="A1136" s="175" t="s">
        <v>121</v>
      </c>
      <c r="B1136" s="176" t="s">
        <v>125</v>
      </c>
      <c r="C1136" s="176" t="s">
        <v>112</v>
      </c>
      <c r="D1136" s="176" t="s">
        <v>112</v>
      </c>
      <c r="E1136" s="97"/>
      <c r="F1136" s="174">
        <f>G1136+H1136+I1136</f>
        <v>5800</v>
      </c>
      <c r="G1136" s="174">
        <v>5800</v>
      </c>
      <c r="H1136" s="174"/>
      <c r="I1136" s="174"/>
      <c r="J1136" s="173"/>
      <c r="K1136" s="173" t="s">
        <v>115</v>
      </c>
    </row>
    <row r="1137" spans="1:11" ht="38.25" customHeight="1" outlineLevel="1">
      <c r="A1137" s="175"/>
      <c r="B1137" s="176"/>
      <c r="C1137" s="176"/>
      <c r="D1137" s="176"/>
      <c r="E1137" s="97"/>
      <c r="F1137" s="174"/>
      <c r="G1137" s="174"/>
      <c r="H1137" s="174"/>
      <c r="I1137" s="174"/>
      <c r="J1137" s="173"/>
      <c r="K1137" s="173"/>
    </row>
    <row r="1138" spans="1:11" ht="16.5" customHeight="1" outlineLevel="1">
      <c r="A1138" s="179" t="s">
        <v>15</v>
      </c>
      <c r="B1138" s="179" t="s">
        <v>120</v>
      </c>
      <c r="C1138" s="179"/>
      <c r="D1138" s="179"/>
      <c r="E1138" s="179"/>
      <c r="F1138" s="76">
        <f>G1138+H1138+I1138</f>
        <v>22120</v>
      </c>
      <c r="G1138" s="76">
        <f>G1139+G1141+G1143</f>
        <v>22120</v>
      </c>
      <c r="H1138" s="76"/>
      <c r="I1138" s="76"/>
      <c r="J1138" s="91"/>
      <c r="K1138" s="91"/>
    </row>
    <row r="1139" spans="1:11" ht="15" customHeight="1" outlineLevel="4">
      <c r="A1139" s="175">
        <v>1</v>
      </c>
      <c r="B1139" s="176" t="s">
        <v>124</v>
      </c>
      <c r="C1139" s="176" t="s">
        <v>112</v>
      </c>
      <c r="D1139" s="176" t="s">
        <v>112</v>
      </c>
      <c r="E1139" s="97"/>
      <c r="F1139" s="174">
        <f>G1139+H1139+I1139</f>
        <v>11000</v>
      </c>
      <c r="G1139" s="174">
        <v>11000</v>
      </c>
      <c r="H1139" s="174"/>
      <c r="I1139" s="174"/>
      <c r="J1139" s="173"/>
      <c r="K1139" s="173" t="s">
        <v>115</v>
      </c>
    </row>
    <row r="1140" spans="1:11" ht="39.75" customHeight="1" outlineLevel="1">
      <c r="A1140" s="175"/>
      <c r="B1140" s="176"/>
      <c r="C1140" s="176"/>
      <c r="D1140" s="176"/>
      <c r="E1140" s="97"/>
      <c r="F1140" s="174"/>
      <c r="G1140" s="174"/>
      <c r="H1140" s="174"/>
      <c r="I1140" s="174"/>
      <c r="J1140" s="173"/>
      <c r="K1140" s="173"/>
    </row>
    <row r="1141" spans="1:11" ht="15" customHeight="1" outlineLevel="4">
      <c r="A1141" s="175">
        <v>2</v>
      </c>
      <c r="B1141" s="176" t="s">
        <v>805</v>
      </c>
      <c r="C1141" s="176" t="s">
        <v>112</v>
      </c>
      <c r="D1141" s="176" t="s">
        <v>112</v>
      </c>
      <c r="E1141" s="97"/>
      <c r="F1141" s="174">
        <f>G1141+H1141+I1141</f>
        <v>5200</v>
      </c>
      <c r="G1141" s="174">
        <v>5200</v>
      </c>
      <c r="H1141" s="174"/>
      <c r="I1141" s="174"/>
      <c r="J1141" s="173"/>
      <c r="K1141" s="173" t="s">
        <v>115</v>
      </c>
    </row>
    <row r="1142" spans="1:11" ht="29.25" customHeight="1" outlineLevel="1">
      <c r="A1142" s="175"/>
      <c r="B1142" s="176"/>
      <c r="C1142" s="176"/>
      <c r="D1142" s="176"/>
      <c r="E1142" s="97"/>
      <c r="F1142" s="174"/>
      <c r="G1142" s="174"/>
      <c r="H1142" s="174"/>
      <c r="I1142" s="174"/>
      <c r="J1142" s="173"/>
      <c r="K1142" s="173"/>
    </row>
    <row r="1143" spans="1:11" ht="15" customHeight="1" outlineLevel="4">
      <c r="A1143" s="175">
        <v>3</v>
      </c>
      <c r="B1143" s="176" t="s">
        <v>125</v>
      </c>
      <c r="C1143" s="176" t="s">
        <v>112</v>
      </c>
      <c r="D1143" s="176" t="s">
        <v>112</v>
      </c>
      <c r="E1143" s="97"/>
      <c r="F1143" s="174">
        <f>G1143+H1143+I1143</f>
        <v>5920</v>
      </c>
      <c r="G1143" s="174">
        <v>5920</v>
      </c>
      <c r="H1143" s="174"/>
      <c r="I1143" s="174"/>
      <c r="J1143" s="173"/>
      <c r="K1143" s="173" t="s">
        <v>115</v>
      </c>
    </row>
    <row r="1144" spans="1:11" ht="39.75" customHeight="1" outlineLevel="1">
      <c r="A1144" s="175"/>
      <c r="B1144" s="176"/>
      <c r="C1144" s="176"/>
      <c r="D1144" s="176"/>
      <c r="E1144" s="97"/>
      <c r="F1144" s="174"/>
      <c r="G1144" s="174"/>
      <c r="H1144" s="174"/>
      <c r="I1144" s="174"/>
      <c r="J1144" s="173"/>
      <c r="K1144" s="173"/>
    </row>
    <row r="1145" spans="1:11" ht="16.5" customHeight="1" outlineLevel="1">
      <c r="A1145" s="179" t="s">
        <v>30</v>
      </c>
      <c r="B1145" s="179" t="s">
        <v>120</v>
      </c>
      <c r="C1145" s="179"/>
      <c r="D1145" s="179"/>
      <c r="E1145" s="179"/>
      <c r="F1145" s="76">
        <f>G1145+H1145+I1145</f>
        <v>4800</v>
      </c>
      <c r="G1145" s="76">
        <f>G1146+G1148+G1150</f>
        <v>4800</v>
      </c>
      <c r="H1145" s="76"/>
      <c r="I1145" s="76"/>
      <c r="J1145" s="91"/>
      <c r="K1145" s="91"/>
    </row>
    <row r="1146" spans="1:11" ht="15" customHeight="1" outlineLevel="4">
      <c r="A1146" s="175">
        <v>1</v>
      </c>
      <c r="B1146" s="176" t="s">
        <v>124</v>
      </c>
      <c r="C1146" s="176" t="s">
        <v>112</v>
      </c>
      <c r="D1146" s="176" t="s">
        <v>112</v>
      </c>
      <c r="E1146" s="97"/>
      <c r="F1146" s="174">
        <f>G1146+H1146+I1146</f>
        <v>600</v>
      </c>
      <c r="G1146" s="174">
        <v>600</v>
      </c>
      <c r="H1146" s="174"/>
      <c r="I1146" s="174"/>
      <c r="J1146" s="173"/>
      <c r="K1146" s="173" t="s">
        <v>115</v>
      </c>
    </row>
    <row r="1147" spans="1:11" ht="39" customHeight="1" outlineLevel="1">
      <c r="A1147" s="175"/>
      <c r="B1147" s="176"/>
      <c r="C1147" s="176"/>
      <c r="D1147" s="176"/>
      <c r="E1147" s="97"/>
      <c r="F1147" s="174"/>
      <c r="G1147" s="174"/>
      <c r="H1147" s="174"/>
      <c r="I1147" s="174"/>
      <c r="J1147" s="173"/>
      <c r="K1147" s="173"/>
    </row>
    <row r="1148" spans="1:11" ht="15" customHeight="1" outlineLevel="4">
      <c r="A1148" s="175">
        <v>2</v>
      </c>
      <c r="B1148" s="176" t="s">
        <v>805</v>
      </c>
      <c r="C1148" s="176" t="s">
        <v>112</v>
      </c>
      <c r="D1148" s="176" t="s">
        <v>112</v>
      </c>
      <c r="E1148" s="97"/>
      <c r="F1148" s="174">
        <f>G1148+H1148+I1148</f>
        <v>2800</v>
      </c>
      <c r="G1148" s="174">
        <v>2800</v>
      </c>
      <c r="H1148" s="174"/>
      <c r="I1148" s="174"/>
      <c r="J1148" s="173"/>
      <c r="K1148" s="173" t="s">
        <v>115</v>
      </c>
    </row>
    <row r="1149" spans="1:11" ht="23.25" customHeight="1" outlineLevel="1">
      <c r="A1149" s="175"/>
      <c r="B1149" s="176"/>
      <c r="C1149" s="176"/>
      <c r="D1149" s="176"/>
      <c r="E1149" s="97"/>
      <c r="F1149" s="174"/>
      <c r="G1149" s="174"/>
      <c r="H1149" s="174"/>
      <c r="I1149" s="174"/>
      <c r="J1149" s="173"/>
      <c r="K1149" s="173"/>
    </row>
    <row r="1150" spans="1:11" ht="15" customHeight="1" outlineLevel="4">
      <c r="A1150" s="175">
        <v>3</v>
      </c>
      <c r="B1150" s="176" t="s">
        <v>125</v>
      </c>
      <c r="C1150" s="176" t="s">
        <v>112</v>
      </c>
      <c r="D1150" s="176" t="s">
        <v>112</v>
      </c>
      <c r="E1150" s="97"/>
      <c r="F1150" s="174">
        <f>G1150+H1150+I1150</f>
        <v>1400</v>
      </c>
      <c r="G1150" s="174">
        <v>1400</v>
      </c>
      <c r="H1150" s="174"/>
      <c r="I1150" s="174"/>
      <c r="J1150" s="173"/>
      <c r="K1150" s="173" t="s">
        <v>115</v>
      </c>
    </row>
    <row r="1151" spans="1:11" ht="39.75" customHeight="1" outlineLevel="1">
      <c r="A1151" s="175"/>
      <c r="B1151" s="176"/>
      <c r="C1151" s="176"/>
      <c r="D1151" s="176"/>
      <c r="E1151" s="97"/>
      <c r="F1151" s="174"/>
      <c r="G1151" s="174"/>
      <c r="H1151" s="174"/>
      <c r="I1151" s="174"/>
      <c r="J1151" s="173"/>
      <c r="K1151" s="173"/>
    </row>
    <row r="1152" spans="1:11" ht="31.5" customHeight="1" outlineLevel="3">
      <c r="A1152" s="189" t="s">
        <v>228</v>
      </c>
      <c r="B1152" s="189"/>
      <c r="C1152" s="189"/>
      <c r="D1152" s="189"/>
      <c r="E1152" s="189"/>
      <c r="F1152" s="62">
        <f>G1152</f>
        <v>1000</v>
      </c>
      <c r="G1152" s="62">
        <f>G1153</f>
        <v>1000</v>
      </c>
      <c r="H1152" s="62"/>
      <c r="I1152" s="62"/>
      <c r="J1152" s="18"/>
      <c r="K1152" s="18"/>
    </row>
    <row r="1153" spans="1:11" ht="16.5" customHeight="1" outlineLevel="4">
      <c r="A1153" s="179" t="s">
        <v>15</v>
      </c>
      <c r="B1153" s="179" t="s">
        <v>120</v>
      </c>
      <c r="C1153" s="179"/>
      <c r="D1153" s="179"/>
      <c r="E1153" s="179"/>
      <c r="F1153" s="76">
        <f>G1153</f>
        <v>1000</v>
      </c>
      <c r="G1153" s="76">
        <f>G1154+G1156</f>
        <v>1000</v>
      </c>
      <c r="H1153" s="76"/>
      <c r="I1153" s="76"/>
      <c r="J1153" s="77"/>
      <c r="K1153" s="77"/>
    </row>
    <row r="1154" spans="1:11" ht="29.25" customHeight="1" outlineLevel="4">
      <c r="A1154" s="175">
        <v>1</v>
      </c>
      <c r="B1154" s="176" t="s">
        <v>806</v>
      </c>
      <c r="C1154" s="176" t="s">
        <v>112</v>
      </c>
      <c r="D1154" s="176" t="s">
        <v>112</v>
      </c>
      <c r="E1154" s="97"/>
      <c r="F1154" s="174">
        <f>G1154</f>
        <v>500</v>
      </c>
      <c r="G1154" s="174">
        <v>500</v>
      </c>
      <c r="H1154" s="174"/>
      <c r="I1154" s="174"/>
      <c r="J1154" s="173"/>
      <c r="K1154" s="173" t="s">
        <v>115</v>
      </c>
    </row>
    <row r="1155" spans="1:11" ht="11.25" customHeight="1" outlineLevel="3">
      <c r="A1155" s="175"/>
      <c r="B1155" s="176"/>
      <c r="C1155" s="176"/>
      <c r="D1155" s="176"/>
      <c r="E1155" s="97"/>
      <c r="F1155" s="174"/>
      <c r="G1155" s="174"/>
      <c r="H1155" s="174"/>
      <c r="I1155" s="174"/>
      <c r="J1155" s="173"/>
      <c r="K1155" s="173"/>
    </row>
    <row r="1156" spans="1:11" ht="27" customHeight="1" outlineLevel="4">
      <c r="A1156" s="175">
        <v>2</v>
      </c>
      <c r="B1156" s="176" t="s">
        <v>807</v>
      </c>
      <c r="C1156" s="176" t="s">
        <v>112</v>
      </c>
      <c r="D1156" s="176" t="s">
        <v>112</v>
      </c>
      <c r="E1156" s="97"/>
      <c r="F1156" s="174">
        <f>G1156</f>
        <v>500</v>
      </c>
      <c r="G1156" s="174">
        <v>500</v>
      </c>
      <c r="H1156" s="174"/>
      <c r="I1156" s="174"/>
      <c r="J1156" s="173"/>
      <c r="K1156" s="173" t="s">
        <v>115</v>
      </c>
    </row>
    <row r="1157" spans="1:11" ht="14.25" customHeight="1" outlineLevel="1">
      <c r="A1157" s="175"/>
      <c r="B1157" s="176"/>
      <c r="C1157" s="176"/>
      <c r="D1157" s="176"/>
      <c r="E1157" s="97"/>
      <c r="F1157" s="174"/>
      <c r="G1157" s="174"/>
      <c r="H1157" s="174"/>
      <c r="I1157" s="174"/>
      <c r="J1157" s="173"/>
      <c r="K1157" s="173"/>
    </row>
    <row r="1158" spans="1:11" ht="27.75" customHeight="1" outlineLevel="3">
      <c r="A1158" s="189" t="s">
        <v>229</v>
      </c>
      <c r="B1158" s="189"/>
      <c r="C1158" s="189"/>
      <c r="D1158" s="189"/>
      <c r="E1158" s="189"/>
      <c r="F1158" s="62">
        <f>G1158</f>
        <v>21130</v>
      </c>
      <c r="G1158" s="62">
        <f>G1159+G1162+G1169+G1172</f>
        <v>21130</v>
      </c>
      <c r="H1158" s="62"/>
      <c r="I1158" s="62"/>
      <c r="J1158" s="18"/>
      <c r="K1158" s="18"/>
    </row>
    <row r="1159" spans="1:11" ht="16.5" customHeight="1" outlineLevel="4">
      <c r="A1159" s="179" t="s">
        <v>123</v>
      </c>
      <c r="B1159" s="179" t="s">
        <v>120</v>
      </c>
      <c r="C1159" s="179"/>
      <c r="D1159" s="179"/>
      <c r="E1159" s="179"/>
      <c r="F1159" s="76">
        <f>G1159</f>
        <v>700</v>
      </c>
      <c r="G1159" s="76">
        <f>G1160</f>
        <v>700</v>
      </c>
      <c r="H1159" s="76"/>
      <c r="I1159" s="76"/>
      <c r="J1159" s="77"/>
      <c r="K1159" s="77"/>
    </row>
    <row r="1160" spans="1:11" ht="20.25" customHeight="1" outlineLevel="4">
      <c r="A1160" s="175">
        <v>1</v>
      </c>
      <c r="B1160" s="176" t="s">
        <v>808</v>
      </c>
      <c r="C1160" s="176" t="s">
        <v>112</v>
      </c>
      <c r="D1160" s="176" t="s">
        <v>112</v>
      </c>
      <c r="E1160" s="97"/>
      <c r="F1160" s="174">
        <f>G1160</f>
        <v>700</v>
      </c>
      <c r="G1160" s="174">
        <v>700</v>
      </c>
      <c r="H1160" s="174"/>
      <c r="I1160" s="174"/>
      <c r="J1160" s="173"/>
      <c r="K1160" s="173" t="s">
        <v>115</v>
      </c>
    </row>
    <row r="1161" spans="1:11" ht="27.75" customHeight="1" outlineLevel="3">
      <c r="A1161" s="175"/>
      <c r="B1161" s="176"/>
      <c r="C1161" s="176"/>
      <c r="D1161" s="176"/>
      <c r="E1161" s="97"/>
      <c r="F1161" s="174"/>
      <c r="G1161" s="174"/>
      <c r="H1161" s="174"/>
      <c r="I1161" s="174"/>
      <c r="J1161" s="173"/>
      <c r="K1161" s="173"/>
    </row>
    <row r="1162" spans="1:11" ht="16.5" customHeight="1" outlineLevel="4">
      <c r="A1162" s="179" t="s">
        <v>15</v>
      </c>
      <c r="B1162" s="179" t="s">
        <v>120</v>
      </c>
      <c r="C1162" s="179"/>
      <c r="D1162" s="179"/>
      <c r="E1162" s="179"/>
      <c r="F1162" s="76">
        <f>G1162</f>
        <v>15730</v>
      </c>
      <c r="G1162" s="76">
        <f>G1163+G1165+G1167</f>
        <v>15730</v>
      </c>
      <c r="H1162" s="76"/>
      <c r="I1162" s="76"/>
      <c r="J1162" s="77"/>
      <c r="K1162" s="77"/>
    </row>
    <row r="1163" spans="1:11" ht="14.25" customHeight="1" outlineLevel="4">
      <c r="A1163" s="175">
        <v>1</v>
      </c>
      <c r="B1163" s="176" t="s">
        <v>809</v>
      </c>
      <c r="C1163" s="176" t="s">
        <v>112</v>
      </c>
      <c r="D1163" s="176" t="s">
        <v>112</v>
      </c>
      <c r="E1163" s="97"/>
      <c r="F1163" s="174">
        <f>G1163</f>
        <v>9430</v>
      </c>
      <c r="G1163" s="174">
        <v>9430</v>
      </c>
      <c r="H1163" s="174"/>
      <c r="I1163" s="174"/>
      <c r="J1163" s="173"/>
      <c r="K1163" s="173" t="s">
        <v>115</v>
      </c>
    </row>
    <row r="1164" spans="1:11" ht="26.25" customHeight="1" outlineLevel="3">
      <c r="A1164" s="175"/>
      <c r="B1164" s="176"/>
      <c r="C1164" s="176"/>
      <c r="D1164" s="176"/>
      <c r="E1164" s="97"/>
      <c r="F1164" s="174"/>
      <c r="G1164" s="174"/>
      <c r="H1164" s="174"/>
      <c r="I1164" s="174"/>
      <c r="J1164" s="173"/>
      <c r="K1164" s="173"/>
    </row>
    <row r="1165" spans="1:11" ht="16.5" customHeight="1" outlineLevel="4">
      <c r="A1165" s="175">
        <v>2</v>
      </c>
      <c r="B1165" s="176" t="s">
        <v>810</v>
      </c>
      <c r="C1165" s="176" t="s">
        <v>112</v>
      </c>
      <c r="D1165" s="176" t="s">
        <v>112</v>
      </c>
      <c r="E1165" s="97"/>
      <c r="F1165" s="174">
        <f>G1165</f>
        <v>2800</v>
      </c>
      <c r="G1165" s="174">
        <v>2800</v>
      </c>
      <c r="H1165" s="174"/>
      <c r="I1165" s="174"/>
      <c r="J1165" s="173"/>
      <c r="K1165" s="173" t="s">
        <v>115</v>
      </c>
    </row>
    <row r="1166" spans="1:11" ht="35.25" customHeight="1" outlineLevel="1">
      <c r="A1166" s="175"/>
      <c r="B1166" s="176"/>
      <c r="C1166" s="176"/>
      <c r="D1166" s="176"/>
      <c r="E1166" s="97"/>
      <c r="F1166" s="174"/>
      <c r="G1166" s="174"/>
      <c r="H1166" s="174"/>
      <c r="I1166" s="174"/>
      <c r="J1166" s="173"/>
      <c r="K1166" s="173"/>
    </row>
    <row r="1167" spans="1:11" ht="14.25" customHeight="1" outlineLevel="4">
      <c r="A1167" s="175">
        <v>3</v>
      </c>
      <c r="B1167" s="176" t="s">
        <v>811</v>
      </c>
      <c r="C1167" s="176" t="s">
        <v>112</v>
      </c>
      <c r="D1167" s="176" t="s">
        <v>112</v>
      </c>
      <c r="E1167" s="97"/>
      <c r="F1167" s="174">
        <f>G1167</f>
        <v>3500</v>
      </c>
      <c r="G1167" s="174">
        <v>3500</v>
      </c>
      <c r="H1167" s="174"/>
      <c r="I1167" s="174"/>
      <c r="J1167" s="173"/>
      <c r="K1167" s="173" t="s">
        <v>115</v>
      </c>
    </row>
    <row r="1168" spans="1:11" ht="30" customHeight="1" outlineLevel="1">
      <c r="A1168" s="175"/>
      <c r="B1168" s="176"/>
      <c r="C1168" s="176"/>
      <c r="D1168" s="176"/>
      <c r="E1168" s="97"/>
      <c r="F1168" s="174"/>
      <c r="G1168" s="174"/>
      <c r="H1168" s="174"/>
      <c r="I1168" s="174"/>
      <c r="J1168" s="173"/>
      <c r="K1168" s="173"/>
    </row>
    <row r="1169" spans="1:11" ht="16.5" customHeight="1" outlineLevel="4">
      <c r="A1169" s="179" t="s">
        <v>30</v>
      </c>
      <c r="B1169" s="179" t="s">
        <v>120</v>
      </c>
      <c r="C1169" s="179"/>
      <c r="D1169" s="179"/>
      <c r="E1169" s="179"/>
      <c r="F1169" s="76">
        <f>G1169</f>
        <v>2700</v>
      </c>
      <c r="G1169" s="76">
        <f>G1170</f>
        <v>2700</v>
      </c>
      <c r="H1169" s="76"/>
      <c r="I1169" s="76"/>
      <c r="J1169" s="77"/>
      <c r="K1169" s="77"/>
    </row>
    <row r="1170" spans="1:11" ht="16.5" customHeight="1" outlineLevel="4">
      <c r="A1170" s="175">
        <v>1</v>
      </c>
      <c r="B1170" s="176" t="s">
        <v>809</v>
      </c>
      <c r="C1170" s="176" t="s">
        <v>112</v>
      </c>
      <c r="D1170" s="176" t="s">
        <v>112</v>
      </c>
      <c r="E1170" s="97"/>
      <c r="F1170" s="174">
        <f>G1170</f>
        <v>2700</v>
      </c>
      <c r="G1170" s="174">
        <v>2700</v>
      </c>
      <c r="H1170" s="174"/>
      <c r="I1170" s="174"/>
      <c r="J1170" s="173"/>
      <c r="K1170" s="173" t="s">
        <v>115</v>
      </c>
    </row>
    <row r="1171" spans="1:11" ht="28.5" customHeight="1" outlineLevel="3">
      <c r="A1171" s="175"/>
      <c r="B1171" s="176"/>
      <c r="C1171" s="176"/>
      <c r="D1171" s="176"/>
      <c r="E1171" s="97"/>
      <c r="F1171" s="174"/>
      <c r="G1171" s="174"/>
      <c r="H1171" s="174"/>
      <c r="I1171" s="174"/>
      <c r="J1171" s="173"/>
      <c r="K1171" s="173"/>
    </row>
    <row r="1172" spans="1:11" ht="16.5" customHeight="1" outlineLevel="3">
      <c r="A1172" s="179" t="s">
        <v>33</v>
      </c>
      <c r="B1172" s="179"/>
      <c r="C1172" s="179"/>
      <c r="D1172" s="179"/>
      <c r="E1172" s="97"/>
      <c r="F1172" s="76">
        <f>F1173</f>
        <v>2000</v>
      </c>
      <c r="G1172" s="76">
        <f>G1173</f>
        <v>2000</v>
      </c>
      <c r="H1172" s="76"/>
      <c r="I1172" s="76"/>
      <c r="J1172" s="91"/>
      <c r="K1172" s="91"/>
    </row>
    <row r="1173" spans="1:11" ht="18.75" customHeight="1" outlineLevel="4">
      <c r="A1173" s="175">
        <v>2</v>
      </c>
      <c r="B1173" s="176" t="s">
        <v>812</v>
      </c>
      <c r="C1173" s="176" t="s">
        <v>112</v>
      </c>
      <c r="D1173" s="176" t="s">
        <v>112</v>
      </c>
      <c r="E1173" s="97"/>
      <c r="F1173" s="174">
        <f>G1173</f>
        <v>2000</v>
      </c>
      <c r="G1173" s="174">
        <v>2000</v>
      </c>
      <c r="H1173" s="174"/>
      <c r="I1173" s="174"/>
      <c r="J1173" s="173"/>
      <c r="K1173" s="173" t="s">
        <v>115</v>
      </c>
    </row>
    <row r="1174" spans="1:11" ht="34.5" customHeight="1" outlineLevel="1">
      <c r="A1174" s="175"/>
      <c r="B1174" s="176"/>
      <c r="C1174" s="176"/>
      <c r="D1174" s="176"/>
      <c r="E1174" s="97"/>
      <c r="F1174" s="174"/>
      <c r="G1174" s="174"/>
      <c r="H1174" s="174"/>
      <c r="I1174" s="174"/>
      <c r="J1174" s="173"/>
      <c r="K1174" s="173"/>
    </row>
    <row r="1175" spans="1:11" ht="23.25" customHeight="1" outlineLevel="3">
      <c r="A1175" s="189" t="s">
        <v>230</v>
      </c>
      <c r="B1175" s="189"/>
      <c r="C1175" s="189"/>
      <c r="D1175" s="189"/>
      <c r="E1175" s="189"/>
      <c r="F1175" s="62">
        <f>G1175</f>
        <v>61090</v>
      </c>
      <c r="G1175" s="62">
        <f>G1176</f>
        <v>61090</v>
      </c>
      <c r="H1175" s="62"/>
      <c r="I1175" s="62"/>
      <c r="J1175" s="18"/>
      <c r="K1175" s="18"/>
    </row>
    <row r="1176" spans="1:11" ht="16.5" customHeight="1" outlineLevel="4">
      <c r="A1176" s="179" t="s">
        <v>126</v>
      </c>
      <c r="B1176" s="179"/>
      <c r="C1176" s="179"/>
      <c r="D1176" s="179"/>
      <c r="E1176" s="179"/>
      <c r="F1176" s="76">
        <f>G1176</f>
        <v>61090</v>
      </c>
      <c r="G1176" s="76">
        <f>G1177+G1179+G1181</f>
        <v>61090</v>
      </c>
      <c r="H1176" s="76"/>
      <c r="I1176" s="76"/>
      <c r="J1176" s="77"/>
      <c r="K1176" s="77"/>
    </row>
    <row r="1177" spans="1:11" ht="16.5" customHeight="1" outlineLevel="4">
      <c r="A1177" s="175">
        <v>1</v>
      </c>
      <c r="B1177" s="176" t="s">
        <v>813</v>
      </c>
      <c r="C1177" s="176" t="s">
        <v>112</v>
      </c>
      <c r="D1177" s="176" t="s">
        <v>112</v>
      </c>
      <c r="E1177" s="97"/>
      <c r="F1177" s="174">
        <f>G1177</f>
        <v>27400</v>
      </c>
      <c r="G1177" s="174">
        <v>27400</v>
      </c>
      <c r="H1177" s="174"/>
      <c r="I1177" s="174"/>
      <c r="J1177" s="173"/>
      <c r="K1177" s="173" t="s">
        <v>115</v>
      </c>
    </row>
    <row r="1178" spans="1:11" ht="48" customHeight="1" outlineLevel="3">
      <c r="A1178" s="175"/>
      <c r="B1178" s="176"/>
      <c r="C1178" s="176"/>
      <c r="D1178" s="176"/>
      <c r="E1178" s="97"/>
      <c r="F1178" s="174"/>
      <c r="G1178" s="174"/>
      <c r="H1178" s="174"/>
      <c r="I1178" s="174"/>
      <c r="J1178" s="173"/>
      <c r="K1178" s="173"/>
    </row>
    <row r="1179" spans="1:11" ht="15.75" customHeight="1" outlineLevel="4">
      <c r="A1179" s="175">
        <v>2</v>
      </c>
      <c r="B1179" s="176" t="s">
        <v>814</v>
      </c>
      <c r="C1179" s="176" t="s">
        <v>112</v>
      </c>
      <c r="D1179" s="176" t="s">
        <v>112</v>
      </c>
      <c r="E1179" s="97"/>
      <c r="F1179" s="174">
        <f>G1179</f>
        <v>27690</v>
      </c>
      <c r="G1179" s="174">
        <v>27690</v>
      </c>
      <c r="H1179" s="174"/>
      <c r="I1179" s="174"/>
      <c r="J1179" s="173"/>
      <c r="K1179" s="173" t="s">
        <v>141</v>
      </c>
    </row>
    <row r="1180" spans="1:11" ht="30" customHeight="1" outlineLevel="1">
      <c r="A1180" s="175"/>
      <c r="B1180" s="176"/>
      <c r="C1180" s="176"/>
      <c r="D1180" s="176"/>
      <c r="E1180" s="97"/>
      <c r="F1180" s="174"/>
      <c r="G1180" s="174"/>
      <c r="H1180" s="174"/>
      <c r="I1180" s="174"/>
      <c r="J1180" s="173"/>
      <c r="K1180" s="173"/>
    </row>
    <row r="1181" spans="1:11" ht="30" customHeight="1" outlineLevel="1">
      <c r="A1181" s="90">
        <v>3</v>
      </c>
      <c r="B1181" s="74" t="s">
        <v>815</v>
      </c>
      <c r="C1181" s="74" t="s">
        <v>112</v>
      </c>
      <c r="D1181" s="74" t="s">
        <v>112</v>
      </c>
      <c r="E1181" s="97"/>
      <c r="F1181" s="76">
        <v>6000</v>
      </c>
      <c r="G1181" s="76">
        <v>6000</v>
      </c>
      <c r="H1181" s="76"/>
      <c r="I1181" s="76"/>
      <c r="J1181" s="91"/>
      <c r="K1181" s="91" t="s">
        <v>141</v>
      </c>
    </row>
    <row r="1182" spans="1:11" ht="21.75" customHeight="1" outlineLevel="3">
      <c r="A1182" s="189" t="s">
        <v>231</v>
      </c>
      <c r="B1182" s="189"/>
      <c r="C1182" s="189"/>
      <c r="D1182" s="189"/>
      <c r="E1182" s="189"/>
      <c r="F1182" s="62">
        <f>G1182</f>
        <v>37000</v>
      </c>
      <c r="G1182" s="62">
        <f>G1183+G1190</f>
        <v>37000</v>
      </c>
      <c r="H1182" s="62"/>
      <c r="I1182" s="62"/>
      <c r="J1182" s="18"/>
      <c r="K1182" s="18"/>
    </row>
    <row r="1183" spans="1:11" ht="17.25" customHeight="1" outlineLevel="4">
      <c r="A1183" s="179" t="s">
        <v>15</v>
      </c>
      <c r="B1183" s="179" t="s">
        <v>120</v>
      </c>
      <c r="C1183" s="179"/>
      <c r="D1183" s="179"/>
      <c r="E1183" s="179"/>
      <c r="F1183" s="76">
        <f>G1183</f>
        <v>21600</v>
      </c>
      <c r="G1183" s="76">
        <f>G1184+G1186+G1188</f>
        <v>21600</v>
      </c>
      <c r="H1183" s="76"/>
      <c r="I1183" s="76"/>
      <c r="J1183" s="77"/>
      <c r="K1183" s="77"/>
    </row>
    <row r="1184" spans="1:11" ht="13.5" customHeight="1" outlineLevel="4">
      <c r="A1184" s="175">
        <v>1</v>
      </c>
      <c r="B1184" s="176" t="s">
        <v>817</v>
      </c>
      <c r="C1184" s="176" t="s">
        <v>112</v>
      </c>
      <c r="D1184" s="176" t="s">
        <v>112</v>
      </c>
      <c r="E1184" s="97"/>
      <c r="F1184" s="174">
        <f>G1184</f>
        <v>3400</v>
      </c>
      <c r="G1184" s="174">
        <v>3400</v>
      </c>
      <c r="H1184" s="174"/>
      <c r="I1184" s="174"/>
      <c r="J1184" s="173"/>
      <c r="K1184" s="173" t="s">
        <v>141</v>
      </c>
    </row>
    <row r="1185" spans="1:11" ht="14.25" customHeight="1" outlineLevel="3">
      <c r="A1185" s="175"/>
      <c r="B1185" s="176"/>
      <c r="C1185" s="176"/>
      <c r="D1185" s="176"/>
      <c r="E1185" s="97"/>
      <c r="F1185" s="174"/>
      <c r="G1185" s="174"/>
      <c r="H1185" s="174"/>
      <c r="I1185" s="174"/>
      <c r="J1185" s="173"/>
      <c r="K1185" s="173"/>
    </row>
    <row r="1186" spans="1:11" ht="14.25" customHeight="1" outlineLevel="4">
      <c r="A1186" s="175">
        <v>2</v>
      </c>
      <c r="B1186" s="176" t="s">
        <v>816</v>
      </c>
      <c r="C1186" s="176" t="s">
        <v>112</v>
      </c>
      <c r="D1186" s="176" t="s">
        <v>112</v>
      </c>
      <c r="E1186" s="97"/>
      <c r="F1186" s="174">
        <f>G1186</f>
        <v>15000</v>
      </c>
      <c r="G1186" s="174">
        <v>15000</v>
      </c>
      <c r="H1186" s="174"/>
      <c r="I1186" s="174"/>
      <c r="J1186" s="173"/>
      <c r="K1186" s="173" t="s">
        <v>141</v>
      </c>
    </row>
    <row r="1187" spans="1:11" ht="39" customHeight="1" outlineLevel="1">
      <c r="A1187" s="175"/>
      <c r="B1187" s="176"/>
      <c r="C1187" s="176"/>
      <c r="D1187" s="176"/>
      <c r="E1187" s="97"/>
      <c r="F1187" s="174"/>
      <c r="G1187" s="174"/>
      <c r="H1187" s="174"/>
      <c r="I1187" s="174"/>
      <c r="J1187" s="173"/>
      <c r="K1187" s="173"/>
    </row>
    <row r="1188" spans="1:11" ht="15" customHeight="1" outlineLevel="4">
      <c r="A1188" s="175">
        <v>3</v>
      </c>
      <c r="B1188" s="176" t="s">
        <v>127</v>
      </c>
      <c r="C1188" s="176" t="s">
        <v>112</v>
      </c>
      <c r="D1188" s="176" t="s">
        <v>112</v>
      </c>
      <c r="E1188" s="97"/>
      <c r="F1188" s="174">
        <f>G1188</f>
        <v>3200</v>
      </c>
      <c r="G1188" s="174">
        <v>3200</v>
      </c>
      <c r="H1188" s="174"/>
      <c r="I1188" s="174"/>
      <c r="J1188" s="173"/>
      <c r="K1188" s="173" t="s">
        <v>141</v>
      </c>
    </row>
    <row r="1189" spans="1:11" ht="18" customHeight="1" outlineLevel="3">
      <c r="A1189" s="175"/>
      <c r="B1189" s="176"/>
      <c r="C1189" s="176"/>
      <c r="D1189" s="176"/>
      <c r="E1189" s="97"/>
      <c r="F1189" s="174"/>
      <c r="G1189" s="174"/>
      <c r="H1189" s="174"/>
      <c r="I1189" s="174"/>
      <c r="J1189" s="173"/>
      <c r="K1189" s="173"/>
    </row>
    <row r="1190" spans="1:11" ht="18.75" customHeight="1" outlineLevel="3">
      <c r="A1190" s="179" t="s">
        <v>126</v>
      </c>
      <c r="B1190" s="179"/>
      <c r="C1190" s="179"/>
      <c r="D1190" s="179"/>
      <c r="E1190" s="97"/>
      <c r="F1190" s="76">
        <f>G1190</f>
        <v>15400</v>
      </c>
      <c r="G1190" s="76">
        <f>G1191+G1193</f>
        <v>15400</v>
      </c>
      <c r="H1190" s="76"/>
      <c r="I1190" s="76"/>
      <c r="J1190" s="91"/>
      <c r="K1190" s="91"/>
    </row>
    <row r="1191" spans="1:11" ht="33" customHeight="1" outlineLevel="3">
      <c r="A1191" s="175">
        <v>1</v>
      </c>
      <c r="B1191" s="176" t="s">
        <v>818</v>
      </c>
      <c r="C1191" s="176" t="s">
        <v>112</v>
      </c>
      <c r="D1191" s="176" t="s">
        <v>112</v>
      </c>
      <c r="E1191" s="97"/>
      <c r="F1191" s="174">
        <f>G1191</f>
        <v>6600</v>
      </c>
      <c r="G1191" s="174">
        <v>6600</v>
      </c>
      <c r="H1191" s="174"/>
      <c r="I1191" s="174"/>
      <c r="J1191" s="173"/>
      <c r="K1191" s="173" t="s">
        <v>141</v>
      </c>
    </row>
    <row r="1192" spans="1:11" ht="9" customHeight="1" outlineLevel="3">
      <c r="A1192" s="175"/>
      <c r="B1192" s="176"/>
      <c r="C1192" s="176"/>
      <c r="D1192" s="176"/>
      <c r="E1192" s="97"/>
      <c r="F1192" s="174"/>
      <c r="G1192" s="174"/>
      <c r="H1192" s="174"/>
      <c r="I1192" s="174"/>
      <c r="J1192" s="173"/>
      <c r="K1192" s="173"/>
    </row>
    <row r="1193" spans="1:11" ht="33" customHeight="1" outlineLevel="3">
      <c r="A1193" s="175">
        <v>2</v>
      </c>
      <c r="B1193" s="176" t="s">
        <v>819</v>
      </c>
      <c r="C1193" s="176" t="s">
        <v>112</v>
      </c>
      <c r="D1193" s="176" t="s">
        <v>112</v>
      </c>
      <c r="E1193" s="97"/>
      <c r="F1193" s="174">
        <f>G1193</f>
        <v>8800</v>
      </c>
      <c r="G1193" s="174">
        <v>8800</v>
      </c>
      <c r="H1193" s="174"/>
      <c r="I1193" s="174"/>
      <c r="J1193" s="173"/>
      <c r="K1193" s="173" t="s">
        <v>141</v>
      </c>
    </row>
    <row r="1194" spans="1:11" ht="8.25" customHeight="1" outlineLevel="3">
      <c r="A1194" s="175"/>
      <c r="B1194" s="176"/>
      <c r="C1194" s="176"/>
      <c r="D1194" s="176"/>
      <c r="E1194" s="97"/>
      <c r="F1194" s="174"/>
      <c r="G1194" s="174"/>
      <c r="H1194" s="174"/>
      <c r="I1194" s="174"/>
      <c r="J1194" s="173"/>
      <c r="K1194" s="173"/>
    </row>
    <row r="1195" spans="1:11" ht="20.25" customHeight="1" outlineLevel="2">
      <c r="A1195" s="192" t="s">
        <v>82</v>
      </c>
      <c r="B1195" s="192"/>
      <c r="C1195" s="192"/>
      <c r="D1195" s="192"/>
      <c r="E1195" s="192"/>
      <c r="F1195" s="61">
        <f>G1195</f>
        <v>4000</v>
      </c>
      <c r="G1195" s="61">
        <f>G1196</f>
        <v>4000</v>
      </c>
      <c r="H1195" s="61"/>
      <c r="I1195" s="61"/>
      <c r="J1195" s="8"/>
      <c r="K1195" s="8"/>
    </row>
    <row r="1196" spans="1:11" ht="33" customHeight="1" outlineLevel="3">
      <c r="A1196" s="189" t="s">
        <v>232</v>
      </c>
      <c r="B1196" s="189"/>
      <c r="C1196" s="189"/>
      <c r="D1196" s="189"/>
      <c r="E1196" s="189"/>
      <c r="F1196" s="62">
        <f>G1196</f>
        <v>4000</v>
      </c>
      <c r="G1196" s="62">
        <f>G1197</f>
        <v>4000</v>
      </c>
      <c r="H1196" s="62"/>
      <c r="I1196" s="62"/>
      <c r="J1196" s="18"/>
      <c r="K1196" s="18"/>
    </row>
    <row r="1197" spans="1:11" ht="15" customHeight="1" outlineLevel="4">
      <c r="A1197" s="169" t="s">
        <v>20</v>
      </c>
      <c r="B1197" s="235"/>
      <c r="C1197" s="169"/>
      <c r="D1197" s="169"/>
      <c r="E1197" s="169"/>
      <c r="F1197" s="63">
        <f>G1197</f>
        <v>4000</v>
      </c>
      <c r="G1197" s="63">
        <f>G1198</f>
        <v>4000</v>
      </c>
      <c r="H1197" s="63"/>
      <c r="I1197" s="63"/>
      <c r="J1197" s="9"/>
      <c r="K1197" s="9"/>
    </row>
    <row r="1198" spans="1:11" ht="45" customHeight="1" outlineLevel="4">
      <c r="A1198" s="239">
        <v>1</v>
      </c>
      <c r="B1198" s="236" t="s">
        <v>83</v>
      </c>
      <c r="C1198" s="236" t="s">
        <v>49</v>
      </c>
      <c r="D1198" s="184" t="s">
        <v>49</v>
      </c>
      <c r="E1198" s="74"/>
      <c r="F1198" s="163">
        <v>4000</v>
      </c>
      <c r="G1198" s="163">
        <v>4000</v>
      </c>
      <c r="H1198" s="163"/>
      <c r="I1198" s="163"/>
      <c r="J1198" s="190" t="s">
        <v>320</v>
      </c>
      <c r="K1198" s="190" t="s">
        <v>99</v>
      </c>
    </row>
    <row r="1199" spans="1:11" ht="33" customHeight="1" outlineLevel="3">
      <c r="A1199" s="240"/>
      <c r="B1199" s="237"/>
      <c r="C1199" s="237"/>
      <c r="D1199" s="186"/>
      <c r="E1199" s="74"/>
      <c r="F1199" s="164"/>
      <c r="G1199" s="164"/>
      <c r="H1199" s="164"/>
      <c r="I1199" s="164"/>
      <c r="J1199" s="191"/>
      <c r="K1199" s="191"/>
    </row>
    <row r="1200" spans="1:11" ht="21" customHeight="1" outlineLevel="2">
      <c r="A1200" s="208" t="s">
        <v>84</v>
      </c>
      <c r="B1200" s="209"/>
      <c r="C1200" s="208"/>
      <c r="D1200" s="208"/>
      <c r="E1200" s="208"/>
      <c r="F1200" s="76">
        <f>G1200</f>
        <v>94170</v>
      </c>
      <c r="G1200" s="76">
        <f>G1201+G1205+G1212</f>
        <v>94170</v>
      </c>
      <c r="H1200" s="76"/>
      <c r="I1200" s="76"/>
      <c r="J1200" s="77"/>
      <c r="K1200" s="77"/>
    </row>
    <row r="1201" spans="1:11" ht="28.5" customHeight="1" outlineLevel="3">
      <c r="A1201" s="189" t="s">
        <v>233</v>
      </c>
      <c r="B1201" s="189"/>
      <c r="C1201" s="189"/>
      <c r="D1201" s="189"/>
      <c r="E1201" s="189"/>
      <c r="F1201" s="62">
        <v>1500</v>
      </c>
      <c r="G1201" s="62">
        <v>1500</v>
      </c>
      <c r="H1201" s="62"/>
      <c r="I1201" s="62"/>
      <c r="J1201" s="18"/>
      <c r="K1201" s="18"/>
    </row>
    <row r="1202" spans="1:11" ht="13.5" customHeight="1" outlineLevel="4">
      <c r="A1202" s="179" t="s">
        <v>15</v>
      </c>
      <c r="B1202" s="238"/>
      <c r="C1202" s="179"/>
      <c r="D1202" s="179"/>
      <c r="E1202" s="179"/>
      <c r="F1202" s="76">
        <f>G1202</f>
        <v>1500</v>
      </c>
      <c r="G1202" s="76">
        <f>G1203</f>
        <v>1500</v>
      </c>
      <c r="H1202" s="76"/>
      <c r="I1202" s="76"/>
      <c r="J1202" s="77"/>
      <c r="K1202" s="77"/>
    </row>
    <row r="1203" spans="1:11" ht="21.75" customHeight="1" outlineLevel="4">
      <c r="A1203" s="239">
        <v>1</v>
      </c>
      <c r="B1203" s="241" t="s">
        <v>321</v>
      </c>
      <c r="C1203" s="236" t="s">
        <v>49</v>
      </c>
      <c r="D1203" s="184" t="s">
        <v>49</v>
      </c>
      <c r="E1203" s="74"/>
      <c r="F1203" s="163">
        <v>1500</v>
      </c>
      <c r="G1203" s="163">
        <v>1500</v>
      </c>
      <c r="H1203" s="163"/>
      <c r="I1203" s="163"/>
      <c r="J1203" s="190" t="s">
        <v>322</v>
      </c>
      <c r="K1203" s="190" t="s">
        <v>102</v>
      </c>
    </row>
    <row r="1204" spans="1:11" ht="34.5" customHeight="1" outlineLevel="2">
      <c r="A1204" s="240"/>
      <c r="B1204" s="241"/>
      <c r="C1204" s="237"/>
      <c r="D1204" s="186"/>
      <c r="E1204" s="74"/>
      <c r="F1204" s="164"/>
      <c r="G1204" s="164"/>
      <c r="H1204" s="164"/>
      <c r="I1204" s="164"/>
      <c r="J1204" s="191"/>
      <c r="K1204" s="191"/>
    </row>
    <row r="1205" spans="1:11" ht="31.5" customHeight="1" outlineLevel="3">
      <c r="A1205" s="189" t="s">
        <v>234</v>
      </c>
      <c r="B1205" s="207"/>
      <c r="C1205" s="189"/>
      <c r="D1205" s="189"/>
      <c r="E1205" s="189"/>
      <c r="F1205" s="62">
        <f>F1206+F1209</f>
        <v>2000</v>
      </c>
      <c r="G1205" s="62">
        <f>G1206+G1209</f>
        <v>2000</v>
      </c>
      <c r="H1205" s="62"/>
      <c r="I1205" s="62"/>
      <c r="J1205" s="18"/>
      <c r="K1205" s="18"/>
    </row>
    <row r="1206" spans="1:11" ht="13.5" customHeight="1" outlineLevel="4">
      <c r="A1206" s="216" t="s">
        <v>151</v>
      </c>
      <c r="B1206" s="217"/>
      <c r="C1206" s="217"/>
      <c r="D1206" s="217"/>
      <c r="E1206" s="218"/>
      <c r="F1206" s="76">
        <f>G1206</f>
        <v>1000</v>
      </c>
      <c r="G1206" s="76">
        <f>G1207</f>
        <v>1000</v>
      </c>
      <c r="H1206" s="76"/>
      <c r="I1206" s="76"/>
      <c r="J1206" s="77"/>
      <c r="K1206" s="9"/>
    </row>
    <row r="1207" spans="1:11" ht="35.25" customHeight="1" outlineLevel="4">
      <c r="A1207" s="180">
        <v>1</v>
      </c>
      <c r="B1207" s="184" t="s">
        <v>314</v>
      </c>
      <c r="C1207" s="184" t="s">
        <v>312</v>
      </c>
      <c r="D1207" s="184" t="s">
        <v>78</v>
      </c>
      <c r="E1207" s="74"/>
      <c r="F1207" s="163">
        <v>1000</v>
      </c>
      <c r="G1207" s="163">
        <v>1000</v>
      </c>
      <c r="H1207" s="163"/>
      <c r="I1207" s="163"/>
      <c r="J1207" s="190" t="s">
        <v>323</v>
      </c>
      <c r="K1207" s="167" t="s">
        <v>102</v>
      </c>
    </row>
    <row r="1208" spans="1:11" ht="31.5" customHeight="1" outlineLevel="3">
      <c r="A1208" s="181"/>
      <c r="B1208" s="186"/>
      <c r="C1208" s="186"/>
      <c r="D1208" s="186"/>
      <c r="E1208" s="74"/>
      <c r="F1208" s="164"/>
      <c r="G1208" s="164"/>
      <c r="H1208" s="164"/>
      <c r="I1208" s="164"/>
      <c r="J1208" s="191"/>
      <c r="K1208" s="168"/>
    </row>
    <row r="1209" spans="1:11" ht="15.75" customHeight="1" outlineLevel="4">
      <c r="A1209" s="179" t="s">
        <v>85</v>
      </c>
      <c r="B1209" s="179"/>
      <c r="C1209" s="179"/>
      <c r="D1209" s="179"/>
      <c r="E1209" s="179"/>
      <c r="F1209" s="76">
        <v>1000</v>
      </c>
      <c r="G1209" s="76">
        <v>1000</v>
      </c>
      <c r="H1209" s="76"/>
      <c r="I1209" s="76"/>
      <c r="J1209" s="77"/>
      <c r="K1209" s="9"/>
    </row>
    <row r="1210" spans="1:11" ht="33" customHeight="1" outlineLevel="4">
      <c r="A1210" s="180">
        <v>1</v>
      </c>
      <c r="B1210" s="184" t="s">
        <v>324</v>
      </c>
      <c r="C1210" s="184" t="s">
        <v>879</v>
      </c>
      <c r="D1210" s="184" t="s">
        <v>78</v>
      </c>
      <c r="E1210" s="74"/>
      <c r="F1210" s="163">
        <v>1000</v>
      </c>
      <c r="G1210" s="163">
        <v>1000</v>
      </c>
      <c r="H1210" s="163"/>
      <c r="I1210" s="163"/>
      <c r="J1210" s="190" t="s">
        <v>327</v>
      </c>
      <c r="K1210" s="167" t="s">
        <v>102</v>
      </c>
    </row>
    <row r="1211" spans="1:11" ht="88.5" customHeight="1">
      <c r="A1211" s="181"/>
      <c r="B1211" s="185"/>
      <c r="C1211" s="185"/>
      <c r="D1211" s="186"/>
      <c r="E1211" s="74"/>
      <c r="F1211" s="164"/>
      <c r="G1211" s="164"/>
      <c r="H1211" s="164"/>
      <c r="I1211" s="164"/>
      <c r="J1211" s="191"/>
      <c r="K1211" s="168"/>
    </row>
    <row r="1212" spans="1:11" ht="32.25" customHeight="1" outlineLevel="3">
      <c r="A1212" s="189" t="s">
        <v>235</v>
      </c>
      <c r="B1212" s="189"/>
      <c r="C1212" s="189"/>
      <c r="D1212" s="189"/>
      <c r="E1212" s="189"/>
      <c r="F1212" s="62">
        <f>G1212+H1212</f>
        <v>90670</v>
      </c>
      <c r="G1212" s="62">
        <f>G1213+G1216+G1219+G1228</f>
        <v>90670</v>
      </c>
      <c r="H1212" s="62"/>
      <c r="I1212" s="62"/>
      <c r="J1212" s="18"/>
      <c r="K1212" s="18"/>
    </row>
    <row r="1213" spans="1:11" ht="18.75" customHeight="1" outlineLevel="4">
      <c r="A1213" s="179" t="s">
        <v>123</v>
      </c>
      <c r="B1213" s="179"/>
      <c r="C1213" s="179"/>
      <c r="D1213" s="179"/>
      <c r="E1213" s="179"/>
      <c r="F1213" s="76">
        <f>G1213</f>
        <v>31000</v>
      </c>
      <c r="G1213" s="76">
        <f>G1214</f>
        <v>31000</v>
      </c>
      <c r="H1213" s="76"/>
      <c r="I1213" s="76"/>
      <c r="J1213" s="77"/>
      <c r="K1213" s="77"/>
    </row>
    <row r="1214" spans="1:11" ht="21.75" customHeight="1" outlineLevel="4">
      <c r="A1214" s="180">
        <v>1</v>
      </c>
      <c r="B1214" s="184" t="s">
        <v>823</v>
      </c>
      <c r="C1214" s="184" t="s">
        <v>112</v>
      </c>
      <c r="D1214" s="184" t="s">
        <v>112</v>
      </c>
      <c r="E1214" s="97"/>
      <c r="F1214" s="163">
        <f>G1214</f>
        <v>31000</v>
      </c>
      <c r="G1214" s="163">
        <v>31000</v>
      </c>
      <c r="H1214" s="163"/>
      <c r="I1214" s="163"/>
      <c r="J1214" s="190"/>
      <c r="K1214" s="190" t="s">
        <v>115</v>
      </c>
    </row>
    <row r="1215" spans="1:11" ht="30" customHeight="1" outlineLevel="2">
      <c r="A1215" s="181"/>
      <c r="B1215" s="185"/>
      <c r="C1215" s="185"/>
      <c r="D1215" s="186"/>
      <c r="E1215" s="97"/>
      <c r="F1215" s="164"/>
      <c r="G1215" s="164"/>
      <c r="H1215" s="164"/>
      <c r="I1215" s="164"/>
      <c r="J1215" s="191"/>
      <c r="K1215" s="191"/>
    </row>
    <row r="1216" spans="1:11" ht="13.5" customHeight="1" outlineLevel="4">
      <c r="A1216" s="179" t="s">
        <v>129</v>
      </c>
      <c r="B1216" s="179"/>
      <c r="C1216" s="179"/>
      <c r="D1216" s="179"/>
      <c r="E1216" s="179"/>
      <c r="F1216" s="76">
        <f>G1216</f>
        <v>3700</v>
      </c>
      <c r="G1216" s="76">
        <f>G1217</f>
        <v>3700</v>
      </c>
      <c r="H1216" s="76"/>
      <c r="I1216" s="76"/>
      <c r="J1216" s="77"/>
      <c r="K1216" s="77"/>
    </row>
    <row r="1217" spans="1:11" ht="21.75" customHeight="1" outlineLevel="4">
      <c r="A1217" s="180">
        <v>1</v>
      </c>
      <c r="B1217" s="184" t="s">
        <v>822</v>
      </c>
      <c r="C1217" s="184" t="s">
        <v>112</v>
      </c>
      <c r="D1217" s="184" t="s">
        <v>112</v>
      </c>
      <c r="E1217" s="97"/>
      <c r="F1217" s="163">
        <f>G1217</f>
        <v>3700</v>
      </c>
      <c r="G1217" s="163">
        <v>3700</v>
      </c>
      <c r="H1217" s="163"/>
      <c r="I1217" s="163"/>
      <c r="J1217" s="190"/>
      <c r="K1217" s="190" t="s">
        <v>115</v>
      </c>
    </row>
    <row r="1218" spans="1:11" ht="45.75" customHeight="1" outlineLevel="2">
      <c r="A1218" s="181"/>
      <c r="B1218" s="185"/>
      <c r="C1218" s="185"/>
      <c r="D1218" s="186"/>
      <c r="E1218" s="97"/>
      <c r="F1218" s="164"/>
      <c r="G1218" s="164"/>
      <c r="H1218" s="164"/>
      <c r="I1218" s="164"/>
      <c r="J1218" s="191"/>
      <c r="K1218" s="191"/>
    </row>
    <row r="1219" spans="1:11" ht="13.5" customHeight="1" outlineLevel="4">
      <c r="A1219" s="179" t="s">
        <v>15</v>
      </c>
      <c r="B1219" s="179"/>
      <c r="C1219" s="179"/>
      <c r="D1219" s="179"/>
      <c r="E1219" s="179"/>
      <c r="F1219" s="76">
        <f>G1219</f>
        <v>54770</v>
      </c>
      <c r="G1219" s="76">
        <f>G1220+G1222+G1224+G1226</f>
        <v>54770</v>
      </c>
      <c r="H1219" s="76"/>
      <c r="I1219" s="76"/>
      <c r="J1219" s="77"/>
      <c r="K1219" s="77"/>
    </row>
    <row r="1220" spans="1:11" ht="21.75" customHeight="1" outlineLevel="4">
      <c r="A1220" s="180">
        <v>1</v>
      </c>
      <c r="B1220" s="184" t="s">
        <v>820</v>
      </c>
      <c r="C1220" s="184" t="s">
        <v>112</v>
      </c>
      <c r="D1220" s="184" t="s">
        <v>112</v>
      </c>
      <c r="E1220" s="97"/>
      <c r="F1220" s="163">
        <f>G1220</f>
        <v>25390</v>
      </c>
      <c r="G1220" s="163">
        <v>25390</v>
      </c>
      <c r="H1220" s="163"/>
      <c r="I1220" s="163"/>
      <c r="J1220" s="190"/>
      <c r="K1220" s="190" t="s">
        <v>115</v>
      </c>
    </row>
    <row r="1221" spans="1:11" ht="30.75" customHeight="1" outlineLevel="2">
      <c r="A1221" s="181"/>
      <c r="B1221" s="185"/>
      <c r="C1221" s="185"/>
      <c r="D1221" s="186"/>
      <c r="E1221" s="97"/>
      <c r="F1221" s="164"/>
      <c r="G1221" s="164"/>
      <c r="H1221" s="164"/>
      <c r="I1221" s="164"/>
      <c r="J1221" s="191"/>
      <c r="K1221" s="191"/>
    </row>
    <row r="1222" spans="1:11" ht="21.75" customHeight="1" outlineLevel="4">
      <c r="A1222" s="180">
        <v>2</v>
      </c>
      <c r="B1222" s="184" t="s">
        <v>824</v>
      </c>
      <c r="C1222" s="184" t="s">
        <v>112</v>
      </c>
      <c r="D1222" s="184" t="s">
        <v>112</v>
      </c>
      <c r="E1222" s="97"/>
      <c r="F1222" s="163">
        <f>G1222</f>
        <v>20600</v>
      </c>
      <c r="G1222" s="163">
        <v>20600</v>
      </c>
      <c r="H1222" s="163"/>
      <c r="I1222" s="163"/>
      <c r="J1222" s="190"/>
      <c r="K1222" s="190" t="s">
        <v>115</v>
      </c>
    </row>
    <row r="1223" spans="1:11" ht="42" customHeight="1" outlineLevel="2">
      <c r="A1223" s="181"/>
      <c r="B1223" s="185"/>
      <c r="C1223" s="185"/>
      <c r="D1223" s="186"/>
      <c r="E1223" s="97"/>
      <c r="F1223" s="164"/>
      <c r="G1223" s="164"/>
      <c r="H1223" s="164"/>
      <c r="I1223" s="164"/>
      <c r="J1223" s="191"/>
      <c r="K1223" s="191"/>
    </row>
    <row r="1224" spans="1:11" ht="16.5" customHeight="1" outlineLevel="4">
      <c r="A1224" s="180">
        <v>3</v>
      </c>
      <c r="B1224" s="184" t="s">
        <v>822</v>
      </c>
      <c r="C1224" s="184" t="s">
        <v>112</v>
      </c>
      <c r="D1224" s="184" t="s">
        <v>112</v>
      </c>
      <c r="E1224" s="97"/>
      <c r="F1224" s="163">
        <f>G1224</f>
        <v>4980</v>
      </c>
      <c r="G1224" s="163">
        <v>4980</v>
      </c>
      <c r="H1224" s="163"/>
      <c r="I1224" s="163"/>
      <c r="J1224" s="190"/>
      <c r="K1224" s="190" t="s">
        <v>115</v>
      </c>
    </row>
    <row r="1225" spans="1:11" ht="30" customHeight="1" outlineLevel="2">
      <c r="A1225" s="181"/>
      <c r="B1225" s="185"/>
      <c r="C1225" s="185"/>
      <c r="D1225" s="186"/>
      <c r="E1225" s="97"/>
      <c r="F1225" s="164"/>
      <c r="G1225" s="164"/>
      <c r="H1225" s="164"/>
      <c r="I1225" s="164"/>
      <c r="J1225" s="191"/>
      <c r="K1225" s="191"/>
    </row>
    <row r="1226" spans="1:11" ht="21.75" customHeight="1" outlineLevel="4">
      <c r="A1226" s="180">
        <v>4</v>
      </c>
      <c r="B1226" s="184" t="s">
        <v>825</v>
      </c>
      <c r="C1226" s="184" t="s">
        <v>112</v>
      </c>
      <c r="D1226" s="184" t="s">
        <v>112</v>
      </c>
      <c r="E1226" s="97"/>
      <c r="F1226" s="163">
        <f>G1226</f>
        <v>3800</v>
      </c>
      <c r="G1226" s="163">
        <v>3800</v>
      </c>
      <c r="H1226" s="163"/>
      <c r="I1226" s="163"/>
      <c r="J1226" s="190"/>
      <c r="K1226" s="190" t="s">
        <v>115</v>
      </c>
    </row>
    <row r="1227" spans="1:11" ht="30" customHeight="1" outlineLevel="2">
      <c r="A1227" s="181"/>
      <c r="B1227" s="185"/>
      <c r="C1227" s="185"/>
      <c r="D1227" s="186"/>
      <c r="E1227" s="97"/>
      <c r="F1227" s="164"/>
      <c r="G1227" s="164"/>
      <c r="H1227" s="164"/>
      <c r="I1227" s="164"/>
      <c r="J1227" s="191"/>
      <c r="K1227" s="191"/>
    </row>
    <row r="1228" spans="1:11" ht="18" customHeight="1" outlineLevel="4">
      <c r="A1228" s="179" t="s">
        <v>30</v>
      </c>
      <c r="B1228" s="179"/>
      <c r="C1228" s="179"/>
      <c r="D1228" s="179"/>
      <c r="E1228" s="179"/>
      <c r="F1228" s="76">
        <f>G1228</f>
        <v>1200</v>
      </c>
      <c r="G1228" s="76">
        <f>G1229</f>
        <v>1200</v>
      </c>
      <c r="H1228" s="76"/>
      <c r="I1228" s="76"/>
      <c r="J1228" s="77"/>
      <c r="K1228" s="77"/>
    </row>
    <row r="1229" spans="1:11" ht="21.75" customHeight="1" outlineLevel="4">
      <c r="A1229" s="180">
        <v>1</v>
      </c>
      <c r="B1229" s="184" t="s">
        <v>821</v>
      </c>
      <c r="C1229" s="184" t="s">
        <v>112</v>
      </c>
      <c r="D1229" s="184" t="s">
        <v>112</v>
      </c>
      <c r="E1229" s="97"/>
      <c r="F1229" s="163">
        <f>G1229</f>
        <v>1200</v>
      </c>
      <c r="G1229" s="163">
        <v>1200</v>
      </c>
      <c r="H1229" s="163"/>
      <c r="I1229" s="163"/>
      <c r="J1229" s="190"/>
      <c r="K1229" s="190" t="s">
        <v>115</v>
      </c>
    </row>
    <row r="1230" spans="1:11" ht="42" customHeight="1" outlineLevel="2">
      <c r="A1230" s="181"/>
      <c r="B1230" s="185"/>
      <c r="C1230" s="185"/>
      <c r="D1230" s="186"/>
      <c r="E1230" s="97"/>
      <c r="F1230" s="164"/>
      <c r="G1230" s="164"/>
      <c r="H1230" s="164"/>
      <c r="I1230" s="164"/>
      <c r="J1230" s="191"/>
      <c r="K1230" s="191"/>
    </row>
    <row r="1231" spans="1:11" ht="18.75" customHeight="1" outlineLevel="1">
      <c r="A1231" s="203" t="s">
        <v>86</v>
      </c>
      <c r="B1231" s="203"/>
      <c r="C1231" s="203"/>
      <c r="D1231" s="203"/>
      <c r="E1231" s="203"/>
      <c r="F1231" s="60">
        <f>G1231+H1231+I1231</f>
        <v>175595.7</v>
      </c>
      <c r="G1231" s="60">
        <f>G1232</f>
        <v>175595.7</v>
      </c>
      <c r="H1231" s="60"/>
      <c r="I1231" s="60"/>
      <c r="J1231" s="7"/>
      <c r="K1231" s="7"/>
    </row>
    <row r="1232" spans="1:11" ht="18" customHeight="1" outlineLevel="2">
      <c r="A1232" s="192" t="s">
        <v>87</v>
      </c>
      <c r="B1232" s="192"/>
      <c r="C1232" s="192"/>
      <c r="D1232" s="192"/>
      <c r="E1232" s="192"/>
      <c r="F1232" s="61">
        <f>G1232+H1232+I1232</f>
        <v>175595.7</v>
      </c>
      <c r="G1232" s="61">
        <f>G1233+G1237+G1241+G1260+G1267+G1271+G1275</f>
        <v>175595.7</v>
      </c>
      <c r="H1232" s="61"/>
      <c r="I1232" s="61"/>
      <c r="J1232" s="8"/>
      <c r="K1232" s="8"/>
    </row>
    <row r="1233" spans="1:11" ht="25.5" customHeight="1" outlineLevel="3">
      <c r="A1233" s="189" t="s">
        <v>236</v>
      </c>
      <c r="B1233" s="189"/>
      <c r="C1233" s="189"/>
      <c r="D1233" s="189"/>
      <c r="E1233" s="189"/>
      <c r="F1233" s="62">
        <f>G1233</f>
        <v>4693.7</v>
      </c>
      <c r="G1233" s="62">
        <f>G1234</f>
        <v>4693.7</v>
      </c>
      <c r="H1233" s="62"/>
      <c r="I1233" s="62"/>
      <c r="J1233" s="18"/>
      <c r="K1233" s="18"/>
    </row>
    <row r="1234" spans="1:11" ht="14.25" customHeight="1" outlineLevel="4">
      <c r="A1234" s="169" t="s">
        <v>20</v>
      </c>
      <c r="B1234" s="169"/>
      <c r="C1234" s="169"/>
      <c r="D1234" s="169"/>
      <c r="E1234" s="169"/>
      <c r="F1234" s="63">
        <f>G1234</f>
        <v>4693.7</v>
      </c>
      <c r="G1234" s="63">
        <f>G1235</f>
        <v>4693.7</v>
      </c>
      <c r="H1234" s="63"/>
      <c r="I1234" s="63"/>
      <c r="J1234" s="9"/>
      <c r="K1234" s="9"/>
    </row>
    <row r="1235" spans="1:11" ht="24.75" customHeight="1" outlineLevel="4">
      <c r="A1235" s="177">
        <v>1</v>
      </c>
      <c r="B1235" s="170" t="s">
        <v>326</v>
      </c>
      <c r="C1235" s="170" t="s">
        <v>14</v>
      </c>
      <c r="D1235" s="170" t="s">
        <v>14</v>
      </c>
      <c r="E1235" s="3"/>
      <c r="F1235" s="165">
        <v>4693.7</v>
      </c>
      <c r="G1235" s="165">
        <v>4693.7</v>
      </c>
      <c r="H1235" s="165"/>
      <c r="I1235" s="165"/>
      <c r="J1235" s="190" t="s">
        <v>855</v>
      </c>
      <c r="K1235" s="167" t="s">
        <v>99</v>
      </c>
    </row>
    <row r="1236" spans="1:11" ht="43.5" customHeight="1" outlineLevel="4">
      <c r="A1236" s="178"/>
      <c r="B1236" s="171"/>
      <c r="C1236" s="172"/>
      <c r="D1236" s="172"/>
      <c r="E1236" s="3"/>
      <c r="F1236" s="166"/>
      <c r="G1236" s="166"/>
      <c r="H1236" s="166"/>
      <c r="I1236" s="166"/>
      <c r="J1236" s="191"/>
      <c r="K1236" s="168"/>
    </row>
    <row r="1237" spans="1:11" ht="31.5" customHeight="1" outlineLevel="3">
      <c r="A1237" s="189" t="s">
        <v>237</v>
      </c>
      <c r="B1237" s="189"/>
      <c r="C1237" s="189"/>
      <c r="D1237" s="189"/>
      <c r="E1237" s="189"/>
      <c r="F1237" s="62">
        <f>G1237</f>
        <v>5000</v>
      </c>
      <c r="G1237" s="62">
        <f>G1238</f>
        <v>5000</v>
      </c>
      <c r="H1237" s="62"/>
      <c r="I1237" s="62"/>
      <c r="J1237" s="18"/>
      <c r="K1237" s="18"/>
    </row>
    <row r="1238" spans="1:11" ht="14.25" customHeight="1" outlineLevel="4">
      <c r="A1238" s="169" t="s">
        <v>20</v>
      </c>
      <c r="B1238" s="169"/>
      <c r="C1238" s="169"/>
      <c r="D1238" s="169"/>
      <c r="E1238" s="169"/>
      <c r="F1238" s="63">
        <f>G1238</f>
        <v>5000</v>
      </c>
      <c r="G1238" s="63">
        <f>G1239</f>
        <v>5000</v>
      </c>
      <c r="H1238" s="63"/>
      <c r="I1238" s="63"/>
      <c r="J1238" s="9"/>
      <c r="K1238" s="9"/>
    </row>
    <row r="1239" spans="1:11" ht="24.75" customHeight="1" outlineLevel="4">
      <c r="A1239" s="177">
        <v>1</v>
      </c>
      <c r="B1239" s="170" t="s">
        <v>325</v>
      </c>
      <c r="C1239" s="170" t="s">
        <v>14</v>
      </c>
      <c r="D1239" s="170" t="s">
        <v>14</v>
      </c>
      <c r="E1239" s="3"/>
      <c r="F1239" s="165">
        <v>5000</v>
      </c>
      <c r="G1239" s="165">
        <v>5000</v>
      </c>
      <c r="H1239" s="165"/>
      <c r="I1239" s="165"/>
      <c r="J1239" s="190" t="s">
        <v>856</v>
      </c>
      <c r="K1239" s="167" t="s">
        <v>99</v>
      </c>
    </row>
    <row r="1240" spans="1:11" ht="43.5" customHeight="1" outlineLevel="4">
      <c r="A1240" s="178"/>
      <c r="B1240" s="171"/>
      <c r="C1240" s="172"/>
      <c r="D1240" s="172"/>
      <c r="E1240" s="3"/>
      <c r="F1240" s="166"/>
      <c r="G1240" s="166"/>
      <c r="H1240" s="166"/>
      <c r="I1240" s="166"/>
      <c r="J1240" s="191"/>
      <c r="K1240" s="168"/>
    </row>
    <row r="1241" spans="1:11" ht="31.5" customHeight="1" outlineLevel="3">
      <c r="A1241" s="189" t="s">
        <v>238</v>
      </c>
      <c r="B1241" s="189"/>
      <c r="C1241" s="189"/>
      <c r="D1241" s="189"/>
      <c r="E1241" s="189"/>
      <c r="F1241" s="62">
        <f>G1241</f>
        <v>4000</v>
      </c>
      <c r="G1241" s="62">
        <f>G1242+G1245+G1248+G1251+G1254+G1257</f>
        <v>4000</v>
      </c>
      <c r="H1241" s="62"/>
      <c r="I1241" s="62">
        <f>I1255</f>
        <v>600</v>
      </c>
      <c r="J1241" s="18"/>
      <c r="K1241" s="18"/>
    </row>
    <row r="1242" spans="1:11" ht="14.25" customHeight="1" outlineLevel="4">
      <c r="A1242" s="169" t="s">
        <v>135</v>
      </c>
      <c r="B1242" s="169"/>
      <c r="C1242" s="169"/>
      <c r="D1242" s="169"/>
      <c r="E1242" s="169"/>
      <c r="F1242" s="63">
        <f>G1242</f>
        <v>650</v>
      </c>
      <c r="G1242" s="63">
        <f>G1243</f>
        <v>650</v>
      </c>
      <c r="H1242" s="63"/>
      <c r="I1242" s="63"/>
      <c r="J1242" s="9"/>
      <c r="K1242" s="9"/>
    </row>
    <row r="1243" spans="1:11" ht="24.75" customHeight="1" outlineLevel="4">
      <c r="A1243" s="177">
        <v>1</v>
      </c>
      <c r="B1243" s="170" t="s">
        <v>328</v>
      </c>
      <c r="C1243" s="170" t="s">
        <v>857</v>
      </c>
      <c r="D1243" s="170" t="s">
        <v>14</v>
      </c>
      <c r="E1243" s="3"/>
      <c r="F1243" s="165">
        <f>G1243</f>
        <v>650</v>
      </c>
      <c r="G1243" s="165">
        <v>650</v>
      </c>
      <c r="H1243" s="165"/>
      <c r="I1243" s="165"/>
      <c r="J1243" s="190" t="s">
        <v>858</v>
      </c>
      <c r="K1243" s="167" t="s">
        <v>99</v>
      </c>
    </row>
    <row r="1244" spans="1:11" ht="46.5" customHeight="1" outlineLevel="4">
      <c r="A1244" s="178"/>
      <c r="B1244" s="171"/>
      <c r="C1244" s="172"/>
      <c r="D1244" s="172"/>
      <c r="E1244" s="3"/>
      <c r="F1244" s="166"/>
      <c r="G1244" s="166"/>
      <c r="H1244" s="166"/>
      <c r="I1244" s="166"/>
      <c r="J1244" s="191"/>
      <c r="K1244" s="168"/>
    </row>
    <row r="1245" spans="1:11" ht="18.75" customHeight="1" outlineLevel="4">
      <c r="A1245" s="169" t="s">
        <v>251</v>
      </c>
      <c r="B1245" s="169"/>
      <c r="C1245" s="169"/>
      <c r="D1245" s="169"/>
      <c r="E1245" s="3"/>
      <c r="F1245" s="80">
        <f>G1245</f>
        <v>900</v>
      </c>
      <c r="G1245" s="80">
        <f>G1246</f>
        <v>900</v>
      </c>
      <c r="H1245" s="80"/>
      <c r="I1245" s="80"/>
      <c r="J1245" s="147"/>
      <c r="K1245" s="81"/>
    </row>
    <row r="1246" spans="1:11" ht="24.75" customHeight="1" outlineLevel="4">
      <c r="A1246" s="177">
        <v>1</v>
      </c>
      <c r="B1246" s="170" t="s">
        <v>329</v>
      </c>
      <c r="C1246" s="170" t="s">
        <v>860</v>
      </c>
      <c r="D1246" s="170" t="s">
        <v>14</v>
      </c>
      <c r="E1246" s="3"/>
      <c r="F1246" s="165">
        <f>G1246</f>
        <v>900</v>
      </c>
      <c r="G1246" s="165">
        <v>900</v>
      </c>
      <c r="H1246" s="165"/>
      <c r="I1246" s="165"/>
      <c r="J1246" s="190" t="s">
        <v>859</v>
      </c>
      <c r="K1246" s="167" t="s">
        <v>99</v>
      </c>
    </row>
    <row r="1247" spans="1:11" ht="46.5" customHeight="1" outlineLevel="4">
      <c r="A1247" s="178"/>
      <c r="B1247" s="171"/>
      <c r="C1247" s="172"/>
      <c r="D1247" s="172"/>
      <c r="E1247" s="3"/>
      <c r="F1247" s="166"/>
      <c r="G1247" s="166"/>
      <c r="H1247" s="166"/>
      <c r="I1247" s="166"/>
      <c r="J1247" s="191"/>
      <c r="K1247" s="168"/>
    </row>
    <row r="1248" spans="1:11" ht="18.75" customHeight="1" outlineLevel="4">
      <c r="A1248" s="169" t="s">
        <v>330</v>
      </c>
      <c r="B1248" s="169"/>
      <c r="C1248" s="169"/>
      <c r="D1248" s="169"/>
      <c r="E1248" s="3"/>
      <c r="F1248" s="82">
        <f>G1248</f>
        <v>550</v>
      </c>
      <c r="G1248" s="82">
        <f>G1249</f>
        <v>550</v>
      </c>
      <c r="H1248" s="82"/>
      <c r="I1248" s="82"/>
      <c r="J1248" s="133"/>
      <c r="K1248" s="10"/>
    </row>
    <row r="1249" spans="1:11" ht="18.75" customHeight="1" outlineLevel="4">
      <c r="A1249" s="210">
        <v>1</v>
      </c>
      <c r="B1249" s="170" t="s">
        <v>331</v>
      </c>
      <c r="C1249" s="170" t="s">
        <v>862</v>
      </c>
      <c r="D1249" s="170" t="s">
        <v>14</v>
      </c>
      <c r="E1249" s="3"/>
      <c r="F1249" s="165">
        <f>G1249</f>
        <v>550</v>
      </c>
      <c r="G1249" s="165">
        <v>550</v>
      </c>
      <c r="H1249" s="201"/>
      <c r="I1249" s="201"/>
      <c r="J1249" s="190" t="s">
        <v>861</v>
      </c>
      <c r="K1249" s="167" t="s">
        <v>99</v>
      </c>
    </row>
    <row r="1250" spans="1:11" ht="46.5" customHeight="1" outlineLevel="4">
      <c r="A1250" s="211"/>
      <c r="B1250" s="171"/>
      <c r="C1250" s="172"/>
      <c r="D1250" s="172"/>
      <c r="E1250" s="3"/>
      <c r="F1250" s="166"/>
      <c r="G1250" s="166"/>
      <c r="H1250" s="202"/>
      <c r="I1250" s="202"/>
      <c r="J1250" s="191"/>
      <c r="K1250" s="168"/>
    </row>
    <row r="1251" spans="1:11" ht="15.75" customHeight="1" outlineLevel="4">
      <c r="A1251" s="169" t="s">
        <v>22</v>
      </c>
      <c r="B1251" s="169"/>
      <c r="C1251" s="169"/>
      <c r="D1251" s="169"/>
      <c r="E1251" s="87"/>
      <c r="F1251" s="82">
        <f>G1251</f>
        <v>600</v>
      </c>
      <c r="G1251" s="82">
        <f>G1252</f>
        <v>600</v>
      </c>
      <c r="H1251" s="86"/>
      <c r="I1251" s="86"/>
      <c r="J1251" s="133"/>
      <c r="K1251" s="10"/>
    </row>
    <row r="1252" spans="1:11" ht="46.5" customHeight="1" outlineLevel="4">
      <c r="A1252" s="210">
        <v>1</v>
      </c>
      <c r="B1252" s="170" t="s">
        <v>332</v>
      </c>
      <c r="C1252" s="170" t="s">
        <v>865</v>
      </c>
      <c r="D1252" s="170" t="s">
        <v>14</v>
      </c>
      <c r="E1252" s="87"/>
      <c r="F1252" s="165">
        <v>600</v>
      </c>
      <c r="G1252" s="165">
        <v>600</v>
      </c>
      <c r="H1252" s="201"/>
      <c r="I1252" s="201"/>
      <c r="J1252" s="190" t="s">
        <v>863</v>
      </c>
      <c r="K1252" s="167" t="s">
        <v>99</v>
      </c>
    </row>
    <row r="1253" spans="1:11" ht="46.5" customHeight="1" outlineLevel="4">
      <c r="A1253" s="211"/>
      <c r="B1253" s="171"/>
      <c r="C1253" s="172"/>
      <c r="D1253" s="172"/>
      <c r="E1253" s="87"/>
      <c r="F1253" s="166"/>
      <c r="G1253" s="166"/>
      <c r="H1253" s="202"/>
      <c r="I1253" s="202"/>
      <c r="J1253" s="191"/>
      <c r="K1253" s="168"/>
    </row>
    <row r="1254" spans="1:11" ht="20.25" customHeight="1" outlineLevel="4">
      <c r="A1254" s="169" t="s">
        <v>25</v>
      </c>
      <c r="B1254" s="169"/>
      <c r="C1254" s="169"/>
      <c r="D1254" s="169"/>
      <c r="E1254" s="87"/>
      <c r="F1254" s="82">
        <f>G1254</f>
        <v>600</v>
      </c>
      <c r="G1254" s="82">
        <f>G1255</f>
        <v>600</v>
      </c>
      <c r="H1254" s="86"/>
      <c r="I1254" s="86"/>
      <c r="J1254" s="133"/>
      <c r="K1254" s="10"/>
    </row>
    <row r="1255" spans="1:11" ht="46.5" customHeight="1" outlineLevel="4">
      <c r="A1255" s="210">
        <v>1</v>
      </c>
      <c r="B1255" s="170" t="s">
        <v>333</v>
      </c>
      <c r="C1255" s="170" t="s">
        <v>866</v>
      </c>
      <c r="D1255" s="170" t="s">
        <v>14</v>
      </c>
      <c r="E1255" s="87"/>
      <c r="F1255" s="165">
        <v>600</v>
      </c>
      <c r="G1255" s="165">
        <v>600</v>
      </c>
      <c r="H1255" s="201"/>
      <c r="I1255" s="201">
        <v>600</v>
      </c>
      <c r="J1255" s="190" t="s">
        <v>864</v>
      </c>
      <c r="K1255" s="167" t="s">
        <v>99</v>
      </c>
    </row>
    <row r="1256" spans="1:11" ht="20.25" customHeight="1" outlineLevel="4">
      <c r="A1256" s="211"/>
      <c r="B1256" s="171"/>
      <c r="C1256" s="172"/>
      <c r="D1256" s="172"/>
      <c r="E1256" s="87"/>
      <c r="F1256" s="166"/>
      <c r="G1256" s="166"/>
      <c r="H1256" s="202"/>
      <c r="I1256" s="202"/>
      <c r="J1256" s="191"/>
      <c r="K1256" s="168"/>
    </row>
    <row r="1257" spans="1:11" ht="15" customHeight="1" outlineLevel="4">
      <c r="A1257" s="169" t="s">
        <v>334</v>
      </c>
      <c r="B1257" s="169"/>
      <c r="C1257" s="169"/>
      <c r="D1257" s="169"/>
      <c r="E1257" s="87"/>
      <c r="F1257" s="82">
        <f>G1257</f>
        <v>700</v>
      </c>
      <c r="G1257" s="82">
        <f>G1258</f>
        <v>700</v>
      </c>
      <c r="H1257" s="86"/>
      <c r="I1257" s="86"/>
      <c r="J1257" s="133"/>
      <c r="K1257" s="10"/>
    </row>
    <row r="1258" spans="1:11" ht="46.5" customHeight="1" outlineLevel="4">
      <c r="A1258" s="210">
        <v>1</v>
      </c>
      <c r="B1258" s="170" t="s">
        <v>335</v>
      </c>
      <c r="C1258" s="170" t="s">
        <v>867</v>
      </c>
      <c r="D1258" s="170" t="s">
        <v>14</v>
      </c>
      <c r="E1258" s="87"/>
      <c r="F1258" s="165">
        <v>700</v>
      </c>
      <c r="G1258" s="165">
        <v>700</v>
      </c>
      <c r="H1258" s="201"/>
      <c r="I1258" s="201"/>
      <c r="J1258" s="190" t="s">
        <v>868</v>
      </c>
      <c r="K1258" s="167" t="s">
        <v>99</v>
      </c>
    </row>
    <row r="1259" spans="1:11" ht="46.5" customHeight="1" outlineLevel="4">
      <c r="A1259" s="211"/>
      <c r="B1259" s="171"/>
      <c r="C1259" s="172"/>
      <c r="D1259" s="172"/>
      <c r="E1259" s="87"/>
      <c r="F1259" s="166"/>
      <c r="G1259" s="166"/>
      <c r="H1259" s="202"/>
      <c r="I1259" s="202"/>
      <c r="J1259" s="191"/>
      <c r="K1259" s="168"/>
    </row>
    <row r="1260" spans="1:11" ht="31.5" customHeight="1" outlineLevel="3">
      <c r="A1260" s="204" t="s">
        <v>239</v>
      </c>
      <c r="B1260" s="205"/>
      <c r="C1260" s="205"/>
      <c r="D1260" s="205"/>
      <c r="E1260" s="206"/>
      <c r="F1260" s="62">
        <f>G1260</f>
        <v>4000</v>
      </c>
      <c r="G1260" s="62">
        <f>G1261+G1264</f>
        <v>4000</v>
      </c>
      <c r="H1260" s="62"/>
      <c r="I1260" s="62"/>
      <c r="J1260" s="18"/>
      <c r="K1260" s="18"/>
    </row>
    <row r="1261" spans="1:11" ht="13.5" customHeight="1" outlineLevel="4">
      <c r="A1261" s="169" t="s">
        <v>20</v>
      </c>
      <c r="B1261" s="169"/>
      <c r="C1261" s="169"/>
      <c r="D1261" s="169"/>
      <c r="E1261" s="169"/>
      <c r="F1261" s="63">
        <f>G1261</f>
        <v>2000</v>
      </c>
      <c r="G1261" s="63">
        <f>G1262</f>
        <v>2000</v>
      </c>
      <c r="H1261" s="63"/>
      <c r="I1261" s="63"/>
      <c r="J1261" s="9"/>
      <c r="K1261" s="9"/>
    </row>
    <row r="1262" spans="1:11" ht="28.5" customHeight="1" outlineLevel="4">
      <c r="A1262" s="177">
        <v>1</v>
      </c>
      <c r="B1262" s="170" t="s">
        <v>336</v>
      </c>
      <c r="C1262" s="170" t="s">
        <v>14</v>
      </c>
      <c r="D1262" s="170" t="s">
        <v>14</v>
      </c>
      <c r="E1262" s="3"/>
      <c r="F1262" s="165">
        <f>G1262</f>
        <v>2000</v>
      </c>
      <c r="G1262" s="165">
        <v>2000</v>
      </c>
      <c r="H1262" s="165"/>
      <c r="I1262" s="165"/>
      <c r="J1262" s="190" t="s">
        <v>869</v>
      </c>
      <c r="K1262" s="167" t="s">
        <v>99</v>
      </c>
    </row>
    <row r="1263" spans="1:11" ht="45.75" customHeight="1" outlineLevel="2">
      <c r="A1263" s="178"/>
      <c r="B1263" s="171"/>
      <c r="C1263" s="172"/>
      <c r="D1263" s="172"/>
      <c r="E1263" s="3"/>
      <c r="F1263" s="166"/>
      <c r="G1263" s="166"/>
      <c r="H1263" s="166"/>
      <c r="I1263" s="166"/>
      <c r="J1263" s="191"/>
      <c r="K1263" s="168"/>
    </row>
    <row r="1264" spans="1:11" ht="17.25" customHeight="1" outlineLevel="4">
      <c r="A1264" s="169" t="s">
        <v>139</v>
      </c>
      <c r="B1264" s="169"/>
      <c r="C1264" s="169"/>
      <c r="D1264" s="169"/>
      <c r="E1264" s="3"/>
      <c r="F1264" s="89">
        <f>G1264</f>
        <v>2000</v>
      </c>
      <c r="G1264" s="89">
        <f>G1265</f>
        <v>2000</v>
      </c>
      <c r="H1264" s="89"/>
      <c r="I1264" s="89"/>
      <c r="J1264" s="159"/>
      <c r="K1264" s="88"/>
    </row>
    <row r="1265" spans="1:11" ht="21.75" customHeight="1" outlineLevel="4">
      <c r="A1265" s="177">
        <v>1</v>
      </c>
      <c r="B1265" s="170" t="s">
        <v>337</v>
      </c>
      <c r="C1265" s="170" t="s">
        <v>870</v>
      </c>
      <c r="D1265" s="170" t="s">
        <v>14</v>
      </c>
      <c r="E1265" s="3"/>
      <c r="F1265" s="165">
        <v>2000</v>
      </c>
      <c r="G1265" s="165">
        <v>2000</v>
      </c>
      <c r="H1265" s="165"/>
      <c r="I1265" s="165"/>
      <c r="J1265" s="190" t="s">
        <v>871</v>
      </c>
      <c r="K1265" s="167" t="s">
        <v>99</v>
      </c>
    </row>
    <row r="1266" spans="1:11" ht="40.5" customHeight="1" outlineLevel="2">
      <c r="A1266" s="178"/>
      <c r="B1266" s="171"/>
      <c r="C1266" s="172"/>
      <c r="D1266" s="172"/>
      <c r="E1266" s="3"/>
      <c r="F1266" s="166"/>
      <c r="G1266" s="166"/>
      <c r="H1266" s="166"/>
      <c r="I1266" s="166"/>
      <c r="J1266" s="191"/>
      <c r="K1266" s="168"/>
    </row>
    <row r="1267" spans="1:11" ht="36" customHeight="1" outlineLevel="3">
      <c r="A1267" s="204" t="s">
        <v>240</v>
      </c>
      <c r="B1267" s="205"/>
      <c r="C1267" s="205"/>
      <c r="D1267" s="205"/>
      <c r="E1267" s="206"/>
      <c r="F1267" s="62">
        <f>G1267</f>
        <v>6500</v>
      </c>
      <c r="G1267" s="62">
        <f>G1268</f>
        <v>6500</v>
      </c>
      <c r="H1267" s="62"/>
      <c r="I1267" s="62"/>
      <c r="J1267" s="18"/>
      <c r="K1267" s="18"/>
    </row>
    <row r="1268" spans="1:11" ht="14.25" customHeight="1" outlineLevel="4">
      <c r="A1268" s="169" t="s">
        <v>20</v>
      </c>
      <c r="B1268" s="169"/>
      <c r="C1268" s="169"/>
      <c r="D1268" s="169"/>
      <c r="E1268" s="169"/>
      <c r="F1268" s="63">
        <f>G1268</f>
        <v>6500</v>
      </c>
      <c r="G1268" s="63">
        <f>G1269</f>
        <v>6500</v>
      </c>
      <c r="H1268" s="63"/>
      <c r="I1268" s="63"/>
      <c r="J1268" s="9"/>
      <c r="K1268" s="9"/>
    </row>
    <row r="1269" spans="1:11" ht="21.75" customHeight="1" outlineLevel="4">
      <c r="A1269" s="177">
        <v>1</v>
      </c>
      <c r="B1269" s="170" t="s">
        <v>338</v>
      </c>
      <c r="C1269" s="170" t="s">
        <v>49</v>
      </c>
      <c r="D1269" s="170" t="s">
        <v>49</v>
      </c>
      <c r="E1269" s="3"/>
      <c r="F1269" s="165">
        <v>6500</v>
      </c>
      <c r="G1269" s="165">
        <v>6500</v>
      </c>
      <c r="H1269" s="165"/>
      <c r="I1269" s="165"/>
      <c r="J1269" s="167" t="s">
        <v>875</v>
      </c>
      <c r="K1269" s="167" t="s">
        <v>103</v>
      </c>
    </row>
    <row r="1270" spans="1:11" ht="44.25" customHeight="1" outlineLevel="2">
      <c r="A1270" s="178"/>
      <c r="B1270" s="171"/>
      <c r="C1270" s="171"/>
      <c r="D1270" s="172"/>
      <c r="E1270" s="3"/>
      <c r="F1270" s="166"/>
      <c r="G1270" s="166"/>
      <c r="H1270" s="166"/>
      <c r="I1270" s="166"/>
      <c r="J1270" s="168"/>
      <c r="K1270" s="168"/>
    </row>
    <row r="1271" spans="1:11" ht="37.5" customHeight="1" outlineLevel="3">
      <c r="A1271" s="189" t="s">
        <v>241</v>
      </c>
      <c r="B1271" s="189"/>
      <c r="C1271" s="189"/>
      <c r="D1271" s="189"/>
      <c r="E1271" s="189"/>
      <c r="F1271" s="62">
        <f>G1271+H1271</f>
        <v>71402</v>
      </c>
      <c r="G1271" s="62">
        <f>G1272</f>
        <v>71402</v>
      </c>
      <c r="H1271" s="62"/>
      <c r="I1271" s="62"/>
      <c r="J1271" s="18"/>
      <c r="K1271" s="18"/>
    </row>
    <row r="1272" spans="1:11" ht="19.5" customHeight="1" outlineLevel="4">
      <c r="A1272" s="224" t="s">
        <v>20</v>
      </c>
      <c r="B1272" s="225"/>
      <c r="C1272" s="225"/>
      <c r="D1272" s="225"/>
      <c r="E1272" s="226"/>
      <c r="F1272" s="64">
        <f>G1272</f>
        <v>71402</v>
      </c>
      <c r="G1272" s="64">
        <f>G1273</f>
        <v>71402</v>
      </c>
      <c r="H1272" s="63"/>
      <c r="I1272" s="63"/>
      <c r="J1272" s="9"/>
      <c r="K1272" s="9"/>
    </row>
    <row r="1273" spans="1:11" ht="15" customHeight="1" outlineLevel="4">
      <c r="A1273" s="177">
        <v>1</v>
      </c>
      <c r="B1273" s="170" t="s">
        <v>130</v>
      </c>
      <c r="C1273" s="170" t="s">
        <v>98</v>
      </c>
      <c r="D1273" s="170" t="s">
        <v>98</v>
      </c>
      <c r="E1273" s="19"/>
      <c r="F1273" s="165">
        <f>G1273</f>
        <v>71402</v>
      </c>
      <c r="G1273" s="165">
        <v>71402</v>
      </c>
      <c r="H1273" s="165"/>
      <c r="I1273" s="165"/>
      <c r="J1273" s="167"/>
      <c r="K1273" s="167" t="s">
        <v>107</v>
      </c>
    </row>
    <row r="1274" spans="1:11" ht="49.5" customHeight="1" outlineLevel="2">
      <c r="A1274" s="178"/>
      <c r="B1274" s="171"/>
      <c r="C1274" s="171"/>
      <c r="D1274" s="172"/>
      <c r="E1274" s="19"/>
      <c r="F1274" s="166"/>
      <c r="G1274" s="166"/>
      <c r="H1274" s="166"/>
      <c r="I1274" s="166"/>
      <c r="J1274" s="168"/>
      <c r="K1274" s="168"/>
    </row>
    <row r="1275" spans="1:11" ht="49.5" customHeight="1" outlineLevel="3">
      <c r="A1275" s="189" t="s">
        <v>242</v>
      </c>
      <c r="B1275" s="189"/>
      <c r="C1275" s="189"/>
      <c r="D1275" s="189"/>
      <c r="E1275" s="189"/>
      <c r="F1275" s="62">
        <f>G1275+H1275</f>
        <v>80000</v>
      </c>
      <c r="G1275" s="62">
        <f>G1276</f>
        <v>80000</v>
      </c>
      <c r="H1275" s="62"/>
      <c r="I1275" s="62"/>
      <c r="J1275" s="18"/>
      <c r="K1275" s="18"/>
    </row>
    <row r="1276" spans="1:11" ht="18.75" customHeight="1" outlineLevel="4">
      <c r="A1276" s="169" t="s">
        <v>20</v>
      </c>
      <c r="B1276" s="169"/>
      <c r="C1276" s="169"/>
      <c r="D1276" s="169"/>
      <c r="E1276" s="169"/>
      <c r="F1276" s="63">
        <f>G1276</f>
        <v>80000</v>
      </c>
      <c r="G1276" s="63">
        <f>G1277</f>
        <v>80000</v>
      </c>
      <c r="H1276" s="63"/>
      <c r="I1276" s="63"/>
      <c r="J1276" s="9"/>
      <c r="K1276" s="9"/>
    </row>
    <row r="1277" spans="1:11" ht="21.75" customHeight="1" outlineLevel="4">
      <c r="A1277" s="177">
        <v>1</v>
      </c>
      <c r="B1277" s="170" t="s">
        <v>131</v>
      </c>
      <c r="C1277" s="170" t="s">
        <v>98</v>
      </c>
      <c r="D1277" s="170" t="s">
        <v>98</v>
      </c>
      <c r="E1277" s="19"/>
      <c r="F1277" s="165">
        <f>G1277</f>
        <v>80000</v>
      </c>
      <c r="G1277" s="165">
        <v>80000</v>
      </c>
      <c r="H1277" s="165"/>
      <c r="I1277" s="165"/>
      <c r="J1277" s="167"/>
      <c r="K1277" s="167" t="s">
        <v>262</v>
      </c>
    </row>
    <row r="1278" spans="1:11" ht="66" customHeight="1" outlineLevel="2">
      <c r="A1278" s="178"/>
      <c r="B1278" s="171"/>
      <c r="C1278" s="171"/>
      <c r="D1278" s="172"/>
      <c r="E1278" s="19"/>
      <c r="F1278" s="166"/>
      <c r="G1278" s="166"/>
      <c r="H1278" s="166"/>
      <c r="I1278" s="166"/>
      <c r="J1278" s="168"/>
      <c r="K1278" s="168"/>
    </row>
    <row r="1279" spans="1:11" ht="15.75" customHeight="1" outlineLevel="1">
      <c r="A1279" s="203" t="s">
        <v>88</v>
      </c>
      <c r="B1279" s="203"/>
      <c r="C1279" s="203"/>
      <c r="D1279" s="203"/>
      <c r="E1279" s="203"/>
      <c r="F1279" s="60">
        <f>G1279+H1279+I1279</f>
        <v>45384.8</v>
      </c>
      <c r="G1279" s="60">
        <f>G1280</f>
        <v>45384.8</v>
      </c>
      <c r="H1279" s="60"/>
      <c r="I1279" s="60"/>
      <c r="J1279" s="7"/>
      <c r="K1279" s="7"/>
    </row>
    <row r="1280" spans="1:11" ht="18.75" customHeight="1" outlineLevel="2">
      <c r="A1280" s="192" t="s">
        <v>89</v>
      </c>
      <c r="B1280" s="192"/>
      <c r="C1280" s="192"/>
      <c r="D1280" s="192"/>
      <c r="E1280" s="192"/>
      <c r="F1280" s="61">
        <f>G1280</f>
        <v>45384.8</v>
      </c>
      <c r="G1280" s="61">
        <f>G1281+G1297</f>
        <v>45384.8</v>
      </c>
      <c r="H1280" s="61"/>
      <c r="I1280" s="61"/>
      <c r="J1280" s="8"/>
      <c r="K1280" s="8"/>
    </row>
    <row r="1281" spans="1:11" ht="45.75" customHeight="1" outlineLevel="3">
      <c r="A1281" s="189" t="s">
        <v>243</v>
      </c>
      <c r="B1281" s="189"/>
      <c r="C1281" s="189"/>
      <c r="D1281" s="189"/>
      <c r="E1281" s="189"/>
      <c r="F1281" s="62">
        <f>G1281</f>
        <v>39500</v>
      </c>
      <c r="G1281" s="62">
        <f>G1282+G1285+G1288+G1292</f>
        <v>39500</v>
      </c>
      <c r="H1281" s="62"/>
      <c r="I1281" s="62"/>
      <c r="J1281" s="18"/>
      <c r="K1281" s="18"/>
    </row>
    <row r="1282" spans="1:11" ht="21.75" customHeight="1" outlineLevel="3">
      <c r="A1282" s="169" t="s">
        <v>44</v>
      </c>
      <c r="B1282" s="169"/>
      <c r="C1282" s="169"/>
      <c r="D1282" s="169"/>
      <c r="E1282" s="137"/>
      <c r="F1282" s="76">
        <f>G1282</f>
        <v>13106.59</v>
      </c>
      <c r="G1282" s="76">
        <f>G1283</f>
        <v>13106.59</v>
      </c>
      <c r="H1282" s="76"/>
      <c r="I1282" s="76"/>
      <c r="J1282" s="77"/>
      <c r="K1282" s="77"/>
    </row>
    <row r="1283" spans="1:11" ht="21.75" customHeight="1" outlineLevel="3">
      <c r="A1283" s="167">
        <v>1</v>
      </c>
      <c r="B1283" s="170" t="s">
        <v>880</v>
      </c>
      <c r="C1283" s="170" t="s">
        <v>881</v>
      </c>
      <c r="D1283" s="170" t="s">
        <v>78</v>
      </c>
      <c r="E1283" s="170"/>
      <c r="F1283" s="165">
        <f>G1283</f>
        <v>13106.59</v>
      </c>
      <c r="G1283" s="163">
        <v>13106.59</v>
      </c>
      <c r="H1283" s="165"/>
      <c r="I1283" s="165"/>
      <c r="J1283" s="167" t="s">
        <v>882</v>
      </c>
      <c r="K1283" s="167" t="s">
        <v>102</v>
      </c>
    </row>
    <row r="1284" spans="1:11" ht="46.5" customHeight="1" outlineLevel="3">
      <c r="A1284" s="168"/>
      <c r="B1284" s="171"/>
      <c r="C1284" s="171"/>
      <c r="D1284" s="172"/>
      <c r="E1284" s="171"/>
      <c r="F1284" s="166"/>
      <c r="G1284" s="164"/>
      <c r="H1284" s="166"/>
      <c r="I1284" s="166"/>
      <c r="J1284" s="168"/>
      <c r="K1284" s="168"/>
    </row>
    <row r="1285" spans="1:11" ht="15" customHeight="1" outlineLevel="4">
      <c r="A1285" s="169" t="s">
        <v>339</v>
      </c>
      <c r="B1285" s="169"/>
      <c r="C1285" s="169"/>
      <c r="D1285" s="169"/>
      <c r="E1285" s="169"/>
      <c r="F1285" s="63">
        <f>G1285</f>
        <v>5000</v>
      </c>
      <c r="G1285" s="76">
        <f>G1286</f>
        <v>5000</v>
      </c>
      <c r="H1285" s="63"/>
      <c r="I1285" s="63"/>
      <c r="J1285" s="9"/>
      <c r="K1285" s="9"/>
    </row>
    <row r="1286" spans="1:11" ht="15" customHeight="1" outlineLevel="4">
      <c r="A1286" s="177">
        <v>1</v>
      </c>
      <c r="B1286" s="170" t="s">
        <v>340</v>
      </c>
      <c r="C1286" s="170" t="s">
        <v>347</v>
      </c>
      <c r="D1286" s="170" t="s">
        <v>14</v>
      </c>
      <c r="E1286" s="3"/>
      <c r="F1286" s="165">
        <v>5000</v>
      </c>
      <c r="G1286" s="163">
        <v>5000</v>
      </c>
      <c r="H1286" s="165"/>
      <c r="I1286" s="165"/>
      <c r="J1286" s="167" t="s">
        <v>1326</v>
      </c>
      <c r="K1286" s="167" t="s">
        <v>102</v>
      </c>
    </row>
    <row r="1287" spans="1:11" ht="60.75" customHeight="1" outlineLevel="4">
      <c r="A1287" s="178"/>
      <c r="B1287" s="171"/>
      <c r="C1287" s="171"/>
      <c r="D1287" s="172"/>
      <c r="E1287" s="3"/>
      <c r="F1287" s="166"/>
      <c r="G1287" s="164"/>
      <c r="H1287" s="166"/>
      <c r="I1287" s="166"/>
      <c r="J1287" s="168"/>
      <c r="K1287" s="168"/>
    </row>
    <row r="1288" spans="1:11" ht="20.25" customHeight="1" outlineLevel="4">
      <c r="A1288" s="169" t="s">
        <v>251</v>
      </c>
      <c r="B1288" s="169"/>
      <c r="C1288" s="169"/>
      <c r="D1288" s="169"/>
      <c r="E1288" s="3"/>
      <c r="F1288" s="80">
        <f>G1288</f>
        <v>12393.41</v>
      </c>
      <c r="G1288" s="145">
        <f>G1289+G1291</f>
        <v>12393.41</v>
      </c>
      <c r="H1288" s="80"/>
      <c r="I1288" s="80"/>
      <c r="J1288" s="81"/>
      <c r="K1288" s="81"/>
    </row>
    <row r="1289" spans="1:11" ht="19.5" customHeight="1" outlineLevel="4">
      <c r="A1289" s="177">
        <v>1</v>
      </c>
      <c r="B1289" s="170" t="s">
        <v>341</v>
      </c>
      <c r="C1289" s="170" t="s">
        <v>346</v>
      </c>
      <c r="D1289" s="170" t="s">
        <v>14</v>
      </c>
      <c r="E1289" s="3"/>
      <c r="F1289" s="165">
        <f>G1289</f>
        <v>3475.45</v>
      </c>
      <c r="G1289" s="163">
        <v>3475.45</v>
      </c>
      <c r="H1289" s="165"/>
      <c r="I1289" s="165"/>
      <c r="J1289" s="167" t="s">
        <v>1327</v>
      </c>
      <c r="K1289" s="167" t="s">
        <v>102</v>
      </c>
    </row>
    <row r="1290" spans="1:11" ht="36.75" customHeight="1" outlineLevel="4">
      <c r="A1290" s="178"/>
      <c r="B1290" s="171"/>
      <c r="C1290" s="171"/>
      <c r="D1290" s="172"/>
      <c r="E1290" s="3"/>
      <c r="F1290" s="166"/>
      <c r="G1290" s="164"/>
      <c r="H1290" s="166"/>
      <c r="I1290" s="166"/>
      <c r="J1290" s="168"/>
      <c r="K1290" s="168"/>
    </row>
    <row r="1291" spans="1:11" ht="54.75" customHeight="1" outlineLevel="4">
      <c r="A1291" s="93">
        <v>2</v>
      </c>
      <c r="B1291" s="95" t="s">
        <v>876</v>
      </c>
      <c r="C1291" s="95" t="s">
        <v>49</v>
      </c>
      <c r="D1291" s="95" t="s">
        <v>49</v>
      </c>
      <c r="E1291" s="3"/>
      <c r="F1291" s="80">
        <f>G1291</f>
        <v>8917.96</v>
      </c>
      <c r="G1291" s="145">
        <v>8917.96</v>
      </c>
      <c r="H1291" s="80"/>
      <c r="I1291" s="80"/>
      <c r="J1291" s="81" t="s">
        <v>883</v>
      </c>
      <c r="K1291" s="81" t="s">
        <v>102</v>
      </c>
    </row>
    <row r="1292" spans="1:11" ht="19.5" customHeight="1" outlineLevel="4">
      <c r="A1292" s="169" t="s">
        <v>343</v>
      </c>
      <c r="B1292" s="169"/>
      <c r="C1292" s="169"/>
      <c r="D1292" s="169"/>
      <c r="E1292" s="3"/>
      <c r="F1292" s="80">
        <f>G1292</f>
        <v>9000</v>
      </c>
      <c r="G1292" s="145">
        <f>G1293+G1295</f>
        <v>9000</v>
      </c>
      <c r="H1292" s="80"/>
      <c r="I1292" s="80"/>
      <c r="J1292" s="81"/>
      <c r="K1292" s="81"/>
    </row>
    <row r="1293" spans="1:11" ht="21.75" customHeight="1" outlineLevel="4">
      <c r="A1293" s="177">
        <v>1</v>
      </c>
      <c r="B1293" s="170" t="s">
        <v>342</v>
      </c>
      <c r="C1293" s="170" t="s">
        <v>345</v>
      </c>
      <c r="D1293" s="170" t="s">
        <v>14</v>
      </c>
      <c r="E1293" s="3"/>
      <c r="F1293" s="165">
        <v>4000</v>
      </c>
      <c r="G1293" s="163">
        <v>4000</v>
      </c>
      <c r="H1293" s="165"/>
      <c r="I1293" s="165"/>
      <c r="J1293" s="167" t="s">
        <v>1328</v>
      </c>
      <c r="K1293" s="167" t="s">
        <v>102</v>
      </c>
    </row>
    <row r="1294" spans="1:11" ht="53.25" customHeight="1" outlineLevel="4">
      <c r="A1294" s="178"/>
      <c r="B1294" s="171"/>
      <c r="C1294" s="171"/>
      <c r="D1294" s="172"/>
      <c r="E1294" s="3"/>
      <c r="F1294" s="166"/>
      <c r="G1294" s="164"/>
      <c r="H1294" s="166"/>
      <c r="I1294" s="166"/>
      <c r="J1294" s="168"/>
      <c r="K1294" s="168"/>
    </row>
    <row r="1295" spans="1:11" ht="19.5" customHeight="1" outlineLevel="4">
      <c r="A1295" s="177">
        <v>2</v>
      </c>
      <c r="B1295" s="170" t="s">
        <v>344</v>
      </c>
      <c r="C1295" s="170" t="s">
        <v>348</v>
      </c>
      <c r="D1295" s="170" t="s">
        <v>14</v>
      </c>
      <c r="E1295" s="3"/>
      <c r="F1295" s="165">
        <v>5000</v>
      </c>
      <c r="G1295" s="163">
        <v>5000</v>
      </c>
      <c r="H1295" s="165"/>
      <c r="I1295" s="165"/>
      <c r="J1295" s="167" t="s">
        <v>1329</v>
      </c>
      <c r="K1295" s="167" t="s">
        <v>102</v>
      </c>
    </row>
    <row r="1296" spans="1:11" ht="52.5" customHeight="1" outlineLevel="4">
      <c r="A1296" s="178"/>
      <c r="B1296" s="171"/>
      <c r="C1296" s="171"/>
      <c r="D1296" s="172"/>
      <c r="E1296" s="3"/>
      <c r="F1296" s="166"/>
      <c r="G1296" s="164"/>
      <c r="H1296" s="166"/>
      <c r="I1296" s="166"/>
      <c r="J1296" s="168"/>
      <c r="K1296" s="168"/>
    </row>
    <row r="1297" spans="1:11" ht="33.75" customHeight="1" outlineLevel="3">
      <c r="A1297" s="189" t="s">
        <v>244</v>
      </c>
      <c r="B1297" s="189"/>
      <c r="C1297" s="189"/>
      <c r="D1297" s="189"/>
      <c r="E1297" s="189"/>
      <c r="F1297" s="62">
        <f>G1297</f>
        <v>5884.8</v>
      </c>
      <c r="G1297" s="62">
        <f>G1298</f>
        <v>5884.8</v>
      </c>
      <c r="H1297" s="62"/>
      <c r="I1297" s="62"/>
      <c r="J1297" s="18"/>
      <c r="K1297" s="18"/>
    </row>
    <row r="1298" spans="1:11" ht="15" customHeight="1" outlineLevel="4">
      <c r="A1298" s="169" t="s">
        <v>15</v>
      </c>
      <c r="B1298" s="169"/>
      <c r="C1298" s="169"/>
      <c r="D1298" s="169"/>
      <c r="E1298" s="169"/>
      <c r="F1298" s="63">
        <f>G1298</f>
        <v>5884.8</v>
      </c>
      <c r="G1298" s="76">
        <f>G1299</f>
        <v>5884.8</v>
      </c>
      <c r="H1298" s="63"/>
      <c r="I1298" s="63"/>
      <c r="J1298" s="9"/>
      <c r="K1298" s="9"/>
    </row>
    <row r="1299" spans="1:11" ht="15" customHeight="1" outlineLevel="4">
      <c r="A1299" s="177">
        <v>1</v>
      </c>
      <c r="B1299" s="170" t="s">
        <v>132</v>
      </c>
      <c r="C1299" s="170" t="s">
        <v>98</v>
      </c>
      <c r="D1299" s="170" t="s">
        <v>98</v>
      </c>
      <c r="E1299" s="3"/>
      <c r="F1299" s="165">
        <f>G1299</f>
        <v>5884.8</v>
      </c>
      <c r="G1299" s="165">
        <v>5884.8</v>
      </c>
      <c r="H1299" s="165"/>
      <c r="I1299" s="165"/>
      <c r="J1299" s="167"/>
      <c r="K1299" s="167" t="s">
        <v>262</v>
      </c>
    </row>
    <row r="1300" spans="1:11" ht="70.5" customHeight="1" outlineLevel="4">
      <c r="A1300" s="178"/>
      <c r="B1300" s="171"/>
      <c r="C1300" s="171"/>
      <c r="D1300" s="172"/>
      <c r="E1300" s="3"/>
      <c r="F1300" s="166"/>
      <c r="G1300" s="166"/>
      <c r="H1300" s="166"/>
      <c r="I1300" s="166"/>
      <c r="J1300" s="168"/>
      <c r="K1300" s="168"/>
    </row>
    <row r="1301" spans="1:11" ht="12.75" customHeight="1">
      <c r="A1301" s="197"/>
      <c r="B1301" s="197"/>
      <c r="C1301" s="197"/>
      <c r="D1301" s="197"/>
      <c r="E1301" s="197"/>
      <c r="F1301" s="65"/>
      <c r="G1301" s="65"/>
      <c r="H1301" s="65"/>
      <c r="I1301" s="65"/>
      <c r="J1301" s="11"/>
      <c r="K1301" s="11"/>
    </row>
    <row r="1302" spans="1:11" ht="12.75" customHeight="1">
      <c r="A1302" s="48"/>
      <c r="B1302" s="49"/>
      <c r="C1302" s="49"/>
      <c r="D1302" s="49"/>
      <c r="E1302" s="49"/>
      <c r="F1302" s="66"/>
      <c r="G1302" s="66"/>
      <c r="H1302" s="66"/>
      <c r="I1302" s="66"/>
      <c r="J1302" s="50"/>
      <c r="K1302" s="50"/>
    </row>
    <row r="1303" spans="1:11" ht="43.5" customHeight="1">
      <c r="A1303" s="51"/>
      <c r="B1303" s="32"/>
      <c r="C1303" s="32"/>
      <c r="D1303" s="32"/>
      <c r="E1303" s="32"/>
      <c r="F1303" s="59" t="s">
        <v>184</v>
      </c>
      <c r="G1303" s="59" t="s">
        <v>1</v>
      </c>
      <c r="H1303" s="59" t="s">
        <v>2</v>
      </c>
      <c r="I1303" s="59" t="s">
        <v>3</v>
      </c>
      <c r="J1303" s="53"/>
      <c r="K1303" s="52"/>
    </row>
    <row r="1304" spans="1:11" s="26" customFormat="1" ht="15.75" customHeight="1">
      <c r="A1304" s="245" t="s">
        <v>181</v>
      </c>
      <c r="B1304" s="245"/>
      <c r="C1304" s="245"/>
      <c r="D1304" s="245"/>
      <c r="E1304" s="31">
        <f>F1304+G1304</f>
        <v>17009322.41116916</v>
      </c>
      <c r="F1304" s="67">
        <f>F14+F425+F483+F522+F1231+F1279</f>
        <v>8553417.92308458</v>
      </c>
      <c r="G1304" s="67">
        <f>G14+G425+G483+G522+G1231+G1279</f>
        <v>8455904.48808458</v>
      </c>
      <c r="H1304" s="67">
        <f>H14+H425+H483+H522+H1231+H1279</f>
        <v>400</v>
      </c>
      <c r="I1304" s="67">
        <f>I14+I425+I483+I522+I1231+I1279</f>
        <v>97113.43500000001</v>
      </c>
      <c r="J1304" s="54"/>
      <c r="K1304" s="55"/>
    </row>
    <row r="1305" spans="1:11" s="26" customFormat="1" ht="12.75" customHeight="1">
      <c r="A1305" s="45"/>
      <c r="B1305" s="40"/>
      <c r="C1305" s="40"/>
      <c r="D1305" s="41" t="s">
        <v>182</v>
      </c>
      <c r="E1305" s="35"/>
      <c r="F1305" s="35"/>
      <c r="G1305" s="36"/>
      <c r="H1305" s="68"/>
      <c r="I1305" s="69"/>
      <c r="J1305" s="20"/>
      <c r="K1305" s="40"/>
    </row>
    <row r="1306" spans="1:11" s="26" customFormat="1" ht="15.75" customHeight="1">
      <c r="A1306" s="45"/>
      <c r="B1306" s="37"/>
      <c r="C1306" s="38"/>
      <c r="D1306" s="46" t="s">
        <v>112</v>
      </c>
      <c r="E1306" s="20">
        <f>F1306+G1306+H1306</f>
        <v>519400</v>
      </c>
      <c r="F1306" s="20">
        <f>F467+F471+F479+F1108+F1129+F1152+F1158+F1175+F1182+F1212</f>
        <v>259700</v>
      </c>
      <c r="G1306" s="20">
        <f>G467+G471+G479+G1108+G1129+G1152+G1158+G1175+G1182+G1212</f>
        <v>259300</v>
      </c>
      <c r="H1306" s="20">
        <f>H1108</f>
        <v>400</v>
      </c>
      <c r="I1306" s="20">
        <v>0</v>
      </c>
      <c r="J1306" s="40"/>
      <c r="K1306" s="40"/>
    </row>
    <row r="1307" spans="1:11" s="26" customFormat="1" ht="15.75" customHeight="1">
      <c r="A1307" s="45"/>
      <c r="B1307" s="37"/>
      <c r="C1307" s="33"/>
      <c r="D1307" s="46" t="s">
        <v>98</v>
      </c>
      <c r="E1307" s="20">
        <f>F1307+G1307</f>
        <v>540373.6</v>
      </c>
      <c r="F1307" s="20">
        <f>G1307+H1307+I1307</f>
        <v>270186.8</v>
      </c>
      <c r="G1307" s="20">
        <f>G81+G84+G481+G1273+G1277+G1299</f>
        <v>270186.8</v>
      </c>
      <c r="H1307" s="20">
        <f>H81+H84+H481+H1273+H1277+H1299</f>
        <v>0</v>
      </c>
      <c r="I1307" s="20">
        <f>I81+I84+I481+I1273+I1277+I1299</f>
        <v>0</v>
      </c>
      <c r="J1307" s="40"/>
      <c r="K1307" s="40"/>
    </row>
    <row r="1308" spans="1:11" s="26" customFormat="1" ht="15.75" customHeight="1">
      <c r="A1308" s="45"/>
      <c r="B1308" s="37"/>
      <c r="C1308" s="33"/>
      <c r="D1308" s="46" t="s">
        <v>180</v>
      </c>
      <c r="E1308" s="47">
        <f>F1308+G1308</f>
        <v>812835.4</v>
      </c>
      <c r="F1308" s="20">
        <f>G1308</f>
        <v>406417.7</v>
      </c>
      <c r="G1308" s="20">
        <f>G735</f>
        <v>406417.7</v>
      </c>
      <c r="H1308" s="20">
        <v>0</v>
      </c>
      <c r="I1308" s="20">
        <v>0</v>
      </c>
      <c r="J1308" s="40"/>
      <c r="K1308" s="40"/>
    </row>
    <row r="1309" spans="1:11" s="26" customFormat="1" ht="15.75" customHeight="1">
      <c r="A1309" s="45"/>
      <c r="B1309" s="39"/>
      <c r="C1309" s="33"/>
      <c r="D1309" s="46" t="s">
        <v>183</v>
      </c>
      <c r="E1309" s="47">
        <f>F1309+G1309</f>
        <v>15137113.41116916</v>
      </c>
      <c r="F1309" s="20">
        <f>G1309+H1309+I1309</f>
        <v>7617113.42308458</v>
      </c>
      <c r="G1309" s="20">
        <f>G1304-G1306-G1307-G1308</f>
        <v>7519999.988084581</v>
      </c>
      <c r="H1309" s="20">
        <f>H1304-H1306-H1307-H1308</f>
        <v>0</v>
      </c>
      <c r="I1309" s="20">
        <f>I1304-I1306-I1307-I1308</f>
        <v>97113.43500000001</v>
      </c>
      <c r="J1309" s="40"/>
      <c r="K1309" s="40"/>
    </row>
    <row r="1310" spans="1:11" s="26" customFormat="1" ht="15.75" customHeight="1">
      <c r="A1310" s="45"/>
      <c r="B1310" s="37"/>
      <c r="C1310" s="38"/>
      <c r="D1310" s="34"/>
      <c r="E1310" s="20"/>
      <c r="F1310" s="70"/>
      <c r="G1310" s="70"/>
      <c r="H1310" s="70"/>
      <c r="I1310" s="70"/>
      <c r="J1310" s="40"/>
      <c r="K1310" s="40"/>
    </row>
    <row r="1311" spans="6:11" ht="12.75" customHeight="1">
      <c r="F1311" s="71"/>
      <c r="G1311" s="71"/>
      <c r="H1311" s="72"/>
      <c r="I1311" s="72"/>
      <c r="J1311" s="2"/>
      <c r="K1311" s="2"/>
    </row>
    <row r="1312" ht="12.75" customHeight="1"/>
    <row r="1313" ht="12.75">
      <c r="D1313" s="32"/>
    </row>
    <row r="1314" ht="12.75">
      <c r="D1314" s="160"/>
    </row>
    <row r="1315" ht="12.75">
      <c r="D1315" s="160"/>
    </row>
    <row r="1316" ht="12.75">
      <c r="D1316" s="160"/>
    </row>
    <row r="1317" ht="12.75">
      <c r="D1317" s="160"/>
    </row>
    <row r="1318" ht="12.75">
      <c r="D1318" s="32"/>
    </row>
    <row r="1319" ht="12.75">
      <c r="D1319" s="32"/>
    </row>
    <row r="1323" spans="1:11" ht="19.5" customHeight="1">
      <c r="A1323" s="2"/>
      <c r="B1323" s="2"/>
      <c r="C1323" s="73"/>
      <c r="D1323" s="2"/>
      <c r="E1323" s="2"/>
      <c r="F1323" s="2"/>
      <c r="G1323" s="2"/>
      <c r="H1323" s="2"/>
      <c r="I1323" s="2"/>
      <c r="J1323" s="2"/>
      <c r="K1323" s="2"/>
    </row>
  </sheetData>
  <sheetProtection/>
  <mergeCells count="3109">
    <mergeCell ref="H1082:H1083"/>
    <mergeCell ref="I1082:I1083"/>
    <mergeCell ref="J1082:J1083"/>
    <mergeCell ref="K1082:K1083"/>
    <mergeCell ref="A1082:A1083"/>
    <mergeCell ref="B1082:B1083"/>
    <mergeCell ref="C1082:C1083"/>
    <mergeCell ref="D1082:D1083"/>
    <mergeCell ref="F1082:F1083"/>
    <mergeCell ref="G1082:G1083"/>
    <mergeCell ref="H1055:H1056"/>
    <mergeCell ref="I1055:I1056"/>
    <mergeCell ref="J1055:J1056"/>
    <mergeCell ref="K1055:K1056"/>
    <mergeCell ref="A1054:E1054"/>
    <mergeCell ref="A1081:E1081"/>
    <mergeCell ref="A1055:A1056"/>
    <mergeCell ref="B1055:B1056"/>
    <mergeCell ref="C1055:C1056"/>
    <mergeCell ref="D1055:D1056"/>
    <mergeCell ref="F1055:F1056"/>
    <mergeCell ref="G1055:G1056"/>
    <mergeCell ref="F1051:F1052"/>
    <mergeCell ref="G1051:G1052"/>
    <mergeCell ref="H1051:H1052"/>
    <mergeCell ref="I1051:I1052"/>
    <mergeCell ref="J1051:J1052"/>
    <mergeCell ref="K1051:K1052"/>
    <mergeCell ref="A890:D890"/>
    <mergeCell ref="A641:D641"/>
    <mergeCell ref="A656:D656"/>
    <mergeCell ref="A659:D659"/>
    <mergeCell ref="A742:E742"/>
    <mergeCell ref="A1053:E1053"/>
    <mergeCell ref="A1051:A1052"/>
    <mergeCell ref="B1051:B1052"/>
    <mergeCell ref="C1051:C1052"/>
    <mergeCell ref="D1051:D1052"/>
    <mergeCell ref="A907:D907"/>
    <mergeCell ref="A900:D900"/>
    <mergeCell ref="A836:D836"/>
    <mergeCell ref="A841:D841"/>
    <mergeCell ref="A843:D843"/>
    <mergeCell ref="A873:D873"/>
    <mergeCell ref="A880:D880"/>
    <mergeCell ref="A881:E881"/>
    <mergeCell ref="A882:D882"/>
    <mergeCell ref="A887:D887"/>
    <mergeCell ref="A833:D833"/>
    <mergeCell ref="A736:D736"/>
    <mergeCell ref="A621:D621"/>
    <mergeCell ref="A830:D830"/>
    <mergeCell ref="A787:D787"/>
    <mergeCell ref="A782:D782"/>
    <mergeCell ref="A771:E771"/>
    <mergeCell ref="A632:D632"/>
    <mergeCell ref="A741:D741"/>
    <mergeCell ref="A743:E743"/>
    <mergeCell ref="A528:D528"/>
    <mergeCell ref="A525:D525"/>
    <mergeCell ref="F1105:F1106"/>
    <mergeCell ref="G1105:G1106"/>
    <mergeCell ref="A1089:E1089"/>
    <mergeCell ref="A1045:D1045"/>
    <mergeCell ref="A663:D663"/>
    <mergeCell ref="A669:D669"/>
    <mergeCell ref="A667:D667"/>
    <mergeCell ref="A599:D599"/>
    <mergeCell ref="I1105:I1106"/>
    <mergeCell ref="I1091:I1092"/>
    <mergeCell ref="A1100:E1100"/>
    <mergeCell ref="A1094:E1094"/>
    <mergeCell ref="A1095:A1096"/>
    <mergeCell ref="K1105:K1106"/>
    <mergeCell ref="A1103:D1103"/>
    <mergeCell ref="A1104:D1104"/>
    <mergeCell ref="A1105:A1106"/>
    <mergeCell ref="B1105:B1106"/>
    <mergeCell ref="C1105:C1106"/>
    <mergeCell ref="E1105:E1106"/>
    <mergeCell ref="D1105:D1106"/>
    <mergeCell ref="H1105:H1106"/>
    <mergeCell ref="A1090:D1090"/>
    <mergeCell ref="A1091:A1092"/>
    <mergeCell ref="B1091:B1092"/>
    <mergeCell ref="C1091:C1092"/>
    <mergeCell ref="D1091:D1092"/>
    <mergeCell ref="B1095:B1096"/>
    <mergeCell ref="J1105:J1106"/>
    <mergeCell ref="F1091:F1092"/>
    <mergeCell ref="G1091:G1092"/>
    <mergeCell ref="H1091:H1092"/>
    <mergeCell ref="B268:B269"/>
    <mergeCell ref="A288:E288"/>
    <mergeCell ref="B318:B319"/>
    <mergeCell ref="C318:C319"/>
    <mergeCell ref="D318:D319"/>
    <mergeCell ref="F318:F319"/>
    <mergeCell ref="F69:F70"/>
    <mergeCell ref="A72:A73"/>
    <mergeCell ref="C262:C263"/>
    <mergeCell ref="C264:C265"/>
    <mergeCell ref="B266:B267"/>
    <mergeCell ref="C266:C267"/>
    <mergeCell ref="F75:F76"/>
    <mergeCell ref="B72:B73"/>
    <mergeCell ref="A74:E74"/>
    <mergeCell ref="D69:D70"/>
    <mergeCell ref="H78:H79"/>
    <mergeCell ref="I78:I79"/>
    <mergeCell ref="I69:I70"/>
    <mergeCell ref="H75:H76"/>
    <mergeCell ref="G69:G70"/>
    <mergeCell ref="A1084:E1084"/>
    <mergeCell ref="B1078:B1079"/>
    <mergeCell ref="C268:C269"/>
    <mergeCell ref="C270:C271"/>
    <mergeCell ref="B272:B273"/>
    <mergeCell ref="J65:J66"/>
    <mergeCell ref="K65:K66"/>
    <mergeCell ref="G75:G76"/>
    <mergeCell ref="K69:K70"/>
    <mergeCell ref="A78:A79"/>
    <mergeCell ref="B78:B79"/>
    <mergeCell ref="C78:C79"/>
    <mergeCell ref="D78:D79"/>
    <mergeCell ref="F78:F79"/>
    <mergeCell ref="G78:G79"/>
    <mergeCell ref="H69:H70"/>
    <mergeCell ref="A69:A70"/>
    <mergeCell ref="B69:B70"/>
    <mergeCell ref="J75:J76"/>
    <mergeCell ref="K72:K73"/>
    <mergeCell ref="J78:J79"/>
    <mergeCell ref="K78:K79"/>
    <mergeCell ref="J69:J70"/>
    <mergeCell ref="K75:K76"/>
    <mergeCell ref="I75:I76"/>
    <mergeCell ref="G72:G73"/>
    <mergeCell ref="H72:H73"/>
    <mergeCell ref="I72:I73"/>
    <mergeCell ref="J72:J73"/>
    <mergeCell ref="A71:E71"/>
    <mergeCell ref="C72:C73"/>
    <mergeCell ref="D72:D73"/>
    <mergeCell ref="F72:F73"/>
    <mergeCell ref="K63:K64"/>
    <mergeCell ref="F63:F64"/>
    <mergeCell ref="A65:A66"/>
    <mergeCell ref="B65:B66"/>
    <mergeCell ref="C65:C66"/>
    <mergeCell ref="D65:D66"/>
    <mergeCell ref="F65:F66"/>
    <mergeCell ref="G65:G66"/>
    <mergeCell ref="H65:H66"/>
    <mergeCell ref="I65:I66"/>
    <mergeCell ref="G63:G64"/>
    <mergeCell ref="G60:G61"/>
    <mergeCell ref="H63:H64"/>
    <mergeCell ref="I63:I64"/>
    <mergeCell ref="J63:J64"/>
    <mergeCell ref="D60:D61"/>
    <mergeCell ref="F60:F61"/>
    <mergeCell ref="A62:E62"/>
    <mergeCell ref="I60:I61"/>
    <mergeCell ref="H60:H61"/>
    <mergeCell ref="K60:K61"/>
    <mergeCell ref="A59:E59"/>
    <mergeCell ref="A60:A61"/>
    <mergeCell ref="B60:B61"/>
    <mergeCell ref="C60:C61"/>
    <mergeCell ref="J60:J61"/>
    <mergeCell ref="A75:A76"/>
    <mergeCell ref="B75:B76"/>
    <mergeCell ref="H56:H57"/>
    <mergeCell ref="C75:C76"/>
    <mergeCell ref="D75:D76"/>
    <mergeCell ref="A68:E68"/>
    <mergeCell ref="B63:B64"/>
    <mergeCell ref="C69:C70"/>
    <mergeCell ref="A67:E67"/>
    <mergeCell ref="D63:D64"/>
    <mergeCell ref="I56:I57"/>
    <mergeCell ref="J56:J57"/>
    <mergeCell ref="K56:K57"/>
    <mergeCell ref="A56:A57"/>
    <mergeCell ref="B56:B57"/>
    <mergeCell ref="C56:C57"/>
    <mergeCell ref="D56:D57"/>
    <mergeCell ref="F56:F57"/>
    <mergeCell ref="G56:G57"/>
    <mergeCell ref="F52:F53"/>
    <mergeCell ref="H52:H53"/>
    <mergeCell ref="I52:I53"/>
    <mergeCell ref="J52:J53"/>
    <mergeCell ref="K52:K53"/>
    <mergeCell ref="G52:G53"/>
    <mergeCell ref="I49:I50"/>
    <mergeCell ref="J49:J50"/>
    <mergeCell ref="K49:K50"/>
    <mergeCell ref="B49:B50"/>
    <mergeCell ref="C49:C50"/>
    <mergeCell ref="D49:D50"/>
    <mergeCell ref="F49:F50"/>
    <mergeCell ref="G49:G50"/>
    <mergeCell ref="H49:H50"/>
    <mergeCell ref="J26:J27"/>
    <mergeCell ref="K34:K35"/>
    <mergeCell ref="A32:E32"/>
    <mergeCell ref="A33:E33"/>
    <mergeCell ref="A34:A35"/>
    <mergeCell ref="B34:B35"/>
    <mergeCell ref="C34:C35"/>
    <mergeCell ref="F34:F35"/>
    <mergeCell ref="D34:D35"/>
    <mergeCell ref="A28:E28"/>
    <mergeCell ref="H26:H27"/>
    <mergeCell ref="I26:I27"/>
    <mergeCell ref="I34:I35"/>
    <mergeCell ref="A30:A31"/>
    <mergeCell ref="B30:B31"/>
    <mergeCell ref="C30:C31"/>
    <mergeCell ref="D30:D31"/>
    <mergeCell ref="A29:E29"/>
    <mergeCell ref="D26:D27"/>
    <mergeCell ref="A36:E36"/>
    <mergeCell ref="A37:A38"/>
    <mergeCell ref="F37:F38"/>
    <mergeCell ref="G37:G38"/>
    <mergeCell ref="B37:B38"/>
    <mergeCell ref="D37:D38"/>
    <mergeCell ref="A20:E20"/>
    <mergeCell ref="H37:H38"/>
    <mergeCell ref="I37:I38"/>
    <mergeCell ref="F40:F41"/>
    <mergeCell ref="K22:K23"/>
    <mergeCell ref="K37:K38"/>
    <mergeCell ref="J30:J31"/>
    <mergeCell ref="K30:K31"/>
    <mergeCell ref="F22:F23"/>
    <mergeCell ref="I40:I41"/>
    <mergeCell ref="I18:I19"/>
    <mergeCell ref="A25:E25"/>
    <mergeCell ref="A26:A27"/>
    <mergeCell ref="B26:B27"/>
    <mergeCell ref="C26:C27"/>
    <mergeCell ref="J18:J19"/>
    <mergeCell ref="B18:B19"/>
    <mergeCell ref="C18:C19"/>
    <mergeCell ref="D18:D19"/>
    <mergeCell ref="F18:F19"/>
    <mergeCell ref="A24:E24"/>
    <mergeCell ref="K18:K19"/>
    <mergeCell ref="G40:G41"/>
    <mergeCell ref="H40:H41"/>
    <mergeCell ref="G18:G19"/>
    <mergeCell ref="H18:H19"/>
    <mergeCell ref="J37:J38"/>
    <mergeCell ref="G30:G31"/>
    <mergeCell ref="K26:K27"/>
    <mergeCell ref="H22:H23"/>
    <mergeCell ref="I22:I23"/>
    <mergeCell ref="J22:J23"/>
    <mergeCell ref="G34:G35"/>
    <mergeCell ref="H34:H35"/>
    <mergeCell ref="F26:F27"/>
    <mergeCell ref="H30:H31"/>
    <mergeCell ref="F30:F31"/>
    <mergeCell ref="I30:I31"/>
    <mergeCell ref="J34:J35"/>
    <mergeCell ref="G26:G27"/>
    <mergeCell ref="A1304:D1304"/>
    <mergeCell ref="A1299:A1300"/>
    <mergeCell ref="B1299:B1300"/>
    <mergeCell ref="C1299:C1300"/>
    <mergeCell ref="D1299:D1300"/>
    <mergeCell ref="A1146:A1147"/>
    <mergeCell ref="A1220:A1221"/>
    <mergeCell ref="B1220:B1221"/>
    <mergeCell ref="C1220:C1221"/>
    <mergeCell ref="D1220:D1221"/>
    <mergeCell ref="A988:D988"/>
    <mergeCell ref="A1015:D1015"/>
    <mergeCell ref="A895:D895"/>
    <mergeCell ref="A49:A50"/>
    <mergeCell ref="A51:E51"/>
    <mergeCell ref="A52:A53"/>
    <mergeCell ref="B52:B53"/>
    <mergeCell ref="C52:C53"/>
    <mergeCell ref="D52:D53"/>
    <mergeCell ref="A77:E77"/>
    <mergeCell ref="A1031:D1031"/>
    <mergeCell ref="A1038:D1038"/>
    <mergeCell ref="A982:D982"/>
    <mergeCell ref="A985:D985"/>
    <mergeCell ref="A1025:D1025"/>
    <mergeCell ref="A513:E513"/>
    <mergeCell ref="A672:D672"/>
    <mergeCell ref="A680:D680"/>
    <mergeCell ref="A687:D687"/>
    <mergeCell ref="A689:D689"/>
    <mergeCell ref="A992:E992"/>
    <mergeCell ref="A936:D936"/>
    <mergeCell ref="A939:D939"/>
    <mergeCell ref="A942:D942"/>
    <mergeCell ref="A949:D949"/>
    <mergeCell ref="A1213:E1213"/>
    <mergeCell ref="A993:D993"/>
    <mergeCell ref="A1010:D1010"/>
    <mergeCell ref="A1014:E1014"/>
    <mergeCell ref="A1028:D1028"/>
    <mergeCell ref="A944:D944"/>
    <mergeCell ref="A952:D952"/>
    <mergeCell ref="A970:D970"/>
    <mergeCell ref="A955:D955"/>
    <mergeCell ref="A913:D913"/>
    <mergeCell ref="A916:D916"/>
    <mergeCell ref="A919:D919"/>
    <mergeCell ref="A922:D922"/>
    <mergeCell ref="A925:D925"/>
    <mergeCell ref="A981:E981"/>
    <mergeCell ref="A1020:D1020"/>
    <mergeCell ref="A791:D791"/>
    <mergeCell ref="A802:D802"/>
    <mergeCell ref="A809:D809"/>
    <mergeCell ref="A820:D820"/>
    <mergeCell ref="A825:D825"/>
    <mergeCell ref="A811:D811"/>
    <mergeCell ref="A954:E954"/>
    <mergeCell ref="A967:D967"/>
    <mergeCell ref="H1273:H1274"/>
    <mergeCell ref="J1277:J1278"/>
    <mergeCell ref="B11:B13"/>
    <mergeCell ref="A524:E524"/>
    <mergeCell ref="A11:A13"/>
    <mergeCell ref="C84:C85"/>
    <mergeCell ref="A1272:E1272"/>
    <mergeCell ref="A1273:A1274"/>
    <mergeCell ref="B1273:B1274"/>
    <mergeCell ref="A774:D774"/>
    <mergeCell ref="J1299:J1300"/>
    <mergeCell ref="K1299:K1300"/>
    <mergeCell ref="F1299:F1300"/>
    <mergeCell ref="G1299:G1300"/>
    <mergeCell ref="H1299:H1300"/>
    <mergeCell ref="I1299:I1300"/>
    <mergeCell ref="K1226:K1227"/>
    <mergeCell ref="C1273:C1274"/>
    <mergeCell ref="G1262:G1263"/>
    <mergeCell ref="G1265:G1266"/>
    <mergeCell ref="A1288:D1288"/>
    <mergeCell ref="J1246:J1247"/>
    <mergeCell ref="D1273:D1274"/>
    <mergeCell ref="F1273:F1274"/>
    <mergeCell ref="G1273:G1274"/>
    <mergeCell ref="A1271:E1271"/>
    <mergeCell ref="I1229:I1230"/>
    <mergeCell ref="J1229:J1230"/>
    <mergeCell ref="I1269:I1270"/>
    <mergeCell ref="A1233:E1233"/>
    <mergeCell ref="J1262:J1263"/>
    <mergeCell ref="I1226:I1227"/>
    <mergeCell ref="J1226:J1227"/>
    <mergeCell ref="F1269:F1270"/>
    <mergeCell ref="G1269:G1270"/>
    <mergeCell ref="H1269:H1270"/>
    <mergeCell ref="C1224:C1225"/>
    <mergeCell ref="D1224:D1225"/>
    <mergeCell ref="F1224:F1225"/>
    <mergeCell ref="H1226:H1227"/>
    <mergeCell ref="A1226:A1227"/>
    <mergeCell ref="B1226:B1227"/>
    <mergeCell ref="K1229:K1230"/>
    <mergeCell ref="A1222:A1223"/>
    <mergeCell ref="B1222:B1223"/>
    <mergeCell ref="C1222:C1223"/>
    <mergeCell ref="D1222:D1223"/>
    <mergeCell ref="F1222:F1223"/>
    <mergeCell ref="C1226:C1227"/>
    <mergeCell ref="D1226:D1227"/>
    <mergeCell ref="F1226:F1227"/>
    <mergeCell ref="G1226:G1227"/>
    <mergeCell ref="I1222:I1223"/>
    <mergeCell ref="J1222:J1223"/>
    <mergeCell ref="J1220:J1221"/>
    <mergeCell ref="K1220:K1221"/>
    <mergeCell ref="G1224:G1225"/>
    <mergeCell ref="H1224:H1225"/>
    <mergeCell ref="K1224:K1225"/>
    <mergeCell ref="J1224:J1225"/>
    <mergeCell ref="K1222:K1223"/>
    <mergeCell ref="I1224:I1225"/>
    <mergeCell ref="G1222:G1223"/>
    <mergeCell ref="H1222:H1223"/>
    <mergeCell ref="A1228:E1228"/>
    <mergeCell ref="A1229:A1230"/>
    <mergeCell ref="B1229:B1230"/>
    <mergeCell ref="C1229:C1230"/>
    <mergeCell ref="D1229:D1230"/>
    <mergeCell ref="F1229:F1230"/>
    <mergeCell ref="A1224:A1225"/>
    <mergeCell ref="B1224:B1225"/>
    <mergeCell ref="K1214:K1215"/>
    <mergeCell ref="J1217:J1218"/>
    <mergeCell ref="K1217:K1218"/>
    <mergeCell ref="I1214:I1215"/>
    <mergeCell ref="H1214:H1215"/>
    <mergeCell ref="G1229:G1230"/>
    <mergeCell ref="H1229:H1230"/>
    <mergeCell ref="G1220:G1221"/>
    <mergeCell ref="G1217:G1218"/>
    <mergeCell ref="H1217:H1218"/>
    <mergeCell ref="A1203:A1204"/>
    <mergeCell ref="D1217:D1218"/>
    <mergeCell ref="I1217:I1218"/>
    <mergeCell ref="H1220:H1221"/>
    <mergeCell ref="I1220:I1221"/>
    <mergeCell ref="J1214:J1215"/>
    <mergeCell ref="F1220:F1221"/>
    <mergeCell ref="F1217:F1218"/>
    <mergeCell ref="F1246:F1247"/>
    <mergeCell ref="A1237:E1237"/>
    <mergeCell ref="H1203:H1204"/>
    <mergeCell ref="I1203:I1204"/>
    <mergeCell ref="I1210:I1211"/>
    <mergeCell ref="H1198:H1199"/>
    <mergeCell ref="A1219:E1219"/>
    <mergeCell ref="A1216:E1216"/>
    <mergeCell ref="A1217:A1218"/>
    <mergeCell ref="B1217:B1218"/>
    <mergeCell ref="F1249:F1250"/>
    <mergeCell ref="K1198:K1199"/>
    <mergeCell ref="A1198:A1199"/>
    <mergeCell ref="B1203:B1204"/>
    <mergeCell ref="A1206:E1206"/>
    <mergeCell ref="B1198:B1199"/>
    <mergeCell ref="I1249:I1250"/>
    <mergeCell ref="A1242:E1242"/>
    <mergeCell ref="D1246:D1247"/>
    <mergeCell ref="C1203:C1204"/>
    <mergeCell ref="A1248:D1248"/>
    <mergeCell ref="A1197:E1197"/>
    <mergeCell ref="C1198:C1199"/>
    <mergeCell ref="D1198:D1199"/>
    <mergeCell ref="A1202:E1202"/>
    <mergeCell ref="A1249:A1250"/>
    <mergeCell ref="B1249:B1250"/>
    <mergeCell ref="C1249:C1250"/>
    <mergeCell ref="D1249:D1250"/>
    <mergeCell ref="C1217:C1218"/>
    <mergeCell ref="G1188:G1189"/>
    <mergeCell ref="H1188:H1189"/>
    <mergeCell ref="I1188:I1189"/>
    <mergeCell ref="J1188:J1189"/>
    <mergeCell ref="K1188:K1189"/>
    <mergeCell ref="A1245:D1245"/>
    <mergeCell ref="F1198:F1199"/>
    <mergeCell ref="G1198:G1199"/>
    <mergeCell ref="F1214:F1215"/>
    <mergeCell ref="G1214:G1215"/>
    <mergeCell ref="A1165:A1166"/>
    <mergeCell ref="A1188:A1189"/>
    <mergeCell ref="B1188:B1189"/>
    <mergeCell ref="C1188:C1189"/>
    <mergeCell ref="D1188:D1189"/>
    <mergeCell ref="F1188:F1189"/>
    <mergeCell ref="B1160:B1161"/>
    <mergeCell ref="C1160:C1161"/>
    <mergeCell ref="K1186:K1187"/>
    <mergeCell ref="I1163:I1164"/>
    <mergeCell ref="J1163:J1164"/>
    <mergeCell ref="K1163:K1164"/>
    <mergeCell ref="I1150:I1151"/>
    <mergeCell ref="J1150:J1151"/>
    <mergeCell ref="K1150:K1151"/>
    <mergeCell ref="A1158:E1158"/>
    <mergeCell ref="I1156:I1157"/>
    <mergeCell ref="F1154:F1155"/>
    <mergeCell ref="G1154:G1155"/>
    <mergeCell ref="I1148:I1149"/>
    <mergeCell ref="J1148:J1149"/>
    <mergeCell ref="K1148:K1149"/>
    <mergeCell ref="A1150:A1151"/>
    <mergeCell ref="B1150:B1151"/>
    <mergeCell ref="C1150:C1151"/>
    <mergeCell ref="D1150:D1151"/>
    <mergeCell ref="F1150:F1151"/>
    <mergeCell ref="G1150:G1151"/>
    <mergeCell ref="H1150:H1151"/>
    <mergeCell ref="I1146:I1147"/>
    <mergeCell ref="J1146:J1147"/>
    <mergeCell ref="K1146:K1147"/>
    <mergeCell ref="A1148:A1149"/>
    <mergeCell ref="B1148:B1149"/>
    <mergeCell ref="C1148:C1149"/>
    <mergeCell ref="D1148:D1149"/>
    <mergeCell ref="F1148:F1149"/>
    <mergeCell ref="G1148:G1149"/>
    <mergeCell ref="H1148:H1149"/>
    <mergeCell ref="K1139:K1140"/>
    <mergeCell ref="A1145:E1145"/>
    <mergeCell ref="H1143:H1144"/>
    <mergeCell ref="I1143:I1144"/>
    <mergeCell ref="J1143:J1144"/>
    <mergeCell ref="K1143:K1144"/>
    <mergeCell ref="C1141:C1142"/>
    <mergeCell ref="G1139:G1140"/>
    <mergeCell ref="D1141:D1142"/>
    <mergeCell ref="F1141:F1142"/>
    <mergeCell ref="H1139:H1140"/>
    <mergeCell ref="I1139:I1140"/>
    <mergeCell ref="J1139:J1140"/>
    <mergeCell ref="C1146:C1147"/>
    <mergeCell ref="D1146:D1147"/>
    <mergeCell ref="F1146:F1147"/>
    <mergeCell ref="G1146:G1147"/>
    <mergeCell ref="G1141:G1142"/>
    <mergeCell ref="G1143:G1144"/>
    <mergeCell ref="H1146:H1147"/>
    <mergeCell ref="D1165:D1166"/>
    <mergeCell ref="F1165:F1166"/>
    <mergeCell ref="G1165:G1166"/>
    <mergeCell ref="A1163:A1164"/>
    <mergeCell ref="D1163:D1164"/>
    <mergeCell ref="F1139:F1140"/>
    <mergeCell ref="B1146:B1147"/>
    <mergeCell ref="A1162:E1162"/>
    <mergeCell ref="A1159:E1159"/>
    <mergeCell ref="A1160:A1161"/>
    <mergeCell ref="K1165:K1166"/>
    <mergeCell ref="A1167:A1168"/>
    <mergeCell ref="B1167:B1168"/>
    <mergeCell ref="C1167:C1168"/>
    <mergeCell ref="D1167:D1168"/>
    <mergeCell ref="F1167:F1168"/>
    <mergeCell ref="G1167:G1168"/>
    <mergeCell ref="I1167:I1168"/>
    <mergeCell ref="B1165:B1166"/>
    <mergeCell ref="C1165:C1166"/>
    <mergeCell ref="K1167:K1168"/>
    <mergeCell ref="D1160:D1161"/>
    <mergeCell ref="F1160:F1161"/>
    <mergeCell ref="G1160:G1161"/>
    <mergeCell ref="H1160:H1161"/>
    <mergeCell ref="I1160:I1161"/>
    <mergeCell ref="J1160:J1161"/>
    <mergeCell ref="H1165:H1166"/>
    <mergeCell ref="K1160:K1161"/>
    <mergeCell ref="I1165:I1166"/>
    <mergeCell ref="A1169:E1169"/>
    <mergeCell ref="A1170:A1171"/>
    <mergeCell ref="B1170:B1171"/>
    <mergeCell ref="C1170:C1171"/>
    <mergeCell ref="D1170:D1171"/>
    <mergeCell ref="F1170:F1171"/>
    <mergeCell ref="B1173:B1174"/>
    <mergeCell ref="C1173:C1174"/>
    <mergeCell ref="H1173:H1174"/>
    <mergeCell ref="A1172:D1172"/>
    <mergeCell ref="G1170:G1171"/>
    <mergeCell ref="H1170:H1171"/>
    <mergeCell ref="D1173:D1174"/>
    <mergeCell ref="F1173:F1174"/>
    <mergeCell ref="I1177:I1178"/>
    <mergeCell ref="J1177:J1178"/>
    <mergeCell ref="A1176:E1176"/>
    <mergeCell ref="B1177:B1178"/>
    <mergeCell ref="C1177:C1178"/>
    <mergeCell ref="D1177:D1178"/>
    <mergeCell ref="A1175:E1175"/>
    <mergeCell ref="A1173:A1174"/>
    <mergeCell ref="C1179:C1180"/>
    <mergeCell ref="D1179:D1180"/>
    <mergeCell ref="F1179:F1180"/>
    <mergeCell ref="G1179:G1180"/>
    <mergeCell ref="A1177:A1178"/>
    <mergeCell ref="I1179:I1180"/>
    <mergeCell ref="G1177:G1178"/>
    <mergeCell ref="B1179:B1180"/>
    <mergeCell ref="K1179:K1180"/>
    <mergeCell ref="H1177:H1178"/>
    <mergeCell ref="H1179:H1180"/>
    <mergeCell ref="H1167:H1168"/>
    <mergeCell ref="K1177:K1178"/>
    <mergeCell ref="H1141:H1142"/>
    <mergeCell ref="I1141:I1142"/>
    <mergeCell ref="J1141:J1142"/>
    <mergeCell ref="K1141:K1142"/>
    <mergeCell ref="H1156:H1157"/>
    <mergeCell ref="B1139:B1140"/>
    <mergeCell ref="C1139:C1140"/>
    <mergeCell ref="D1139:D1140"/>
    <mergeCell ref="A1143:A1144"/>
    <mergeCell ref="B1143:B1144"/>
    <mergeCell ref="C1143:C1144"/>
    <mergeCell ref="D1143:D1144"/>
    <mergeCell ref="I1127:I1128"/>
    <mergeCell ref="J1127:J1128"/>
    <mergeCell ref="K1127:K1128"/>
    <mergeCell ref="A1130:E1130"/>
    <mergeCell ref="G1136:G1137"/>
    <mergeCell ref="H1136:H1137"/>
    <mergeCell ref="I1136:I1137"/>
    <mergeCell ref="J1136:J1137"/>
    <mergeCell ref="K1136:K1137"/>
    <mergeCell ref="B1131:B1132"/>
    <mergeCell ref="I1121:I1122"/>
    <mergeCell ref="J1121:J1122"/>
    <mergeCell ref="K1121:K1122"/>
    <mergeCell ref="A1127:A1128"/>
    <mergeCell ref="B1127:B1128"/>
    <mergeCell ref="C1127:C1128"/>
    <mergeCell ref="D1127:D1128"/>
    <mergeCell ref="F1127:F1128"/>
    <mergeCell ref="G1127:G1128"/>
    <mergeCell ref="H1127:H1128"/>
    <mergeCell ref="I1119:I1120"/>
    <mergeCell ref="J1119:J1120"/>
    <mergeCell ref="K1119:K1120"/>
    <mergeCell ref="A1121:A1122"/>
    <mergeCell ref="B1121:B1122"/>
    <mergeCell ref="C1121:C1122"/>
    <mergeCell ref="D1121:D1122"/>
    <mergeCell ref="F1121:F1122"/>
    <mergeCell ref="G1121:G1122"/>
    <mergeCell ref="H1121:H1122"/>
    <mergeCell ref="J1116:J1117"/>
    <mergeCell ref="K1116:K1117"/>
    <mergeCell ref="A1118:E1118"/>
    <mergeCell ref="A1119:A1120"/>
    <mergeCell ref="B1119:B1120"/>
    <mergeCell ref="C1119:C1120"/>
    <mergeCell ref="D1119:D1120"/>
    <mergeCell ref="F1119:F1120"/>
    <mergeCell ref="G1119:G1120"/>
    <mergeCell ref="H1119:H1120"/>
    <mergeCell ref="J1113:J1114"/>
    <mergeCell ref="A1115:E1115"/>
    <mergeCell ref="A1116:A1117"/>
    <mergeCell ref="B1116:B1117"/>
    <mergeCell ref="C1116:C1117"/>
    <mergeCell ref="D1116:D1117"/>
    <mergeCell ref="F1116:F1117"/>
    <mergeCell ref="G1116:G1117"/>
    <mergeCell ref="H1116:H1117"/>
    <mergeCell ref="I1116:I1117"/>
    <mergeCell ref="A1112:E1112"/>
    <mergeCell ref="A1113:A1114"/>
    <mergeCell ref="B1113:B1114"/>
    <mergeCell ref="C1113:C1114"/>
    <mergeCell ref="D1113:D1114"/>
    <mergeCell ref="F1113:F1114"/>
    <mergeCell ref="A1109:E1109"/>
    <mergeCell ref="A1110:A1111"/>
    <mergeCell ref="B1110:B1111"/>
    <mergeCell ref="C1110:C1111"/>
    <mergeCell ref="D1110:D1111"/>
    <mergeCell ref="F1110:F1111"/>
    <mergeCell ref="K1110:K1111"/>
    <mergeCell ref="K1113:K1114"/>
    <mergeCell ref="G1110:G1111"/>
    <mergeCell ref="H1110:H1111"/>
    <mergeCell ref="I1110:I1111"/>
    <mergeCell ref="I1131:I1132"/>
    <mergeCell ref="J1110:J1111"/>
    <mergeCell ref="G1113:G1114"/>
    <mergeCell ref="H1113:H1114"/>
    <mergeCell ref="I1113:I1114"/>
    <mergeCell ref="G1131:G1132"/>
    <mergeCell ref="A1182:E1182"/>
    <mergeCell ref="A1183:E1183"/>
    <mergeCell ref="A1184:A1185"/>
    <mergeCell ref="B1184:B1185"/>
    <mergeCell ref="B1136:B1137"/>
    <mergeCell ref="C1136:C1137"/>
    <mergeCell ref="D1136:D1137"/>
    <mergeCell ref="F1136:F1137"/>
    <mergeCell ref="A1141:A1142"/>
    <mergeCell ref="F1131:F1132"/>
    <mergeCell ref="A1131:A1132"/>
    <mergeCell ref="A1191:A1192"/>
    <mergeCell ref="B1191:B1192"/>
    <mergeCell ref="C1191:C1192"/>
    <mergeCell ref="D1191:D1192"/>
    <mergeCell ref="F1191:F1192"/>
    <mergeCell ref="C1184:C1185"/>
    <mergeCell ref="A1136:A1137"/>
    <mergeCell ref="B1141:B1142"/>
    <mergeCell ref="H1133:H1134"/>
    <mergeCell ref="I1133:I1134"/>
    <mergeCell ref="J1133:J1134"/>
    <mergeCell ref="K1133:K1134"/>
    <mergeCell ref="J1131:J1132"/>
    <mergeCell ref="K1131:K1132"/>
    <mergeCell ref="K1184:K1185"/>
    <mergeCell ref="A1186:A1187"/>
    <mergeCell ref="B1186:B1187"/>
    <mergeCell ref="C1186:C1187"/>
    <mergeCell ref="D1186:D1187"/>
    <mergeCell ref="F1186:F1187"/>
    <mergeCell ref="G1186:G1187"/>
    <mergeCell ref="F1184:F1185"/>
    <mergeCell ref="I1186:I1187"/>
    <mergeCell ref="J1186:J1187"/>
    <mergeCell ref="F1133:F1134"/>
    <mergeCell ref="G1133:G1134"/>
    <mergeCell ref="A1156:A1157"/>
    <mergeCell ref="B1156:B1157"/>
    <mergeCell ref="C1156:C1157"/>
    <mergeCell ref="A1133:A1134"/>
    <mergeCell ref="B1133:B1134"/>
    <mergeCell ref="A1135:E1135"/>
    <mergeCell ref="A1138:E1138"/>
    <mergeCell ref="A1139:A1140"/>
    <mergeCell ref="K1156:K1157"/>
    <mergeCell ref="F1163:F1164"/>
    <mergeCell ref="G1163:G1164"/>
    <mergeCell ref="G1173:G1174"/>
    <mergeCell ref="K1173:K1174"/>
    <mergeCell ref="G1156:G1157"/>
    <mergeCell ref="I1170:I1171"/>
    <mergeCell ref="J1170:J1171"/>
    <mergeCell ref="K1170:K1171"/>
    <mergeCell ref="J1167:J1168"/>
    <mergeCell ref="K1087:K1088"/>
    <mergeCell ref="H1095:H1096"/>
    <mergeCell ref="I1095:I1096"/>
    <mergeCell ref="K1095:K1096"/>
    <mergeCell ref="J1095:J1096"/>
    <mergeCell ref="J1091:J1092"/>
    <mergeCell ref="K1091:K1092"/>
    <mergeCell ref="D84:D85"/>
    <mergeCell ref="F84:F85"/>
    <mergeCell ref="G84:G85"/>
    <mergeCell ref="C11:C13"/>
    <mergeCell ref="D11:D13"/>
    <mergeCell ref="A55:E55"/>
    <mergeCell ref="A58:E58"/>
    <mergeCell ref="C63:C64"/>
    <mergeCell ref="A16:E16"/>
    <mergeCell ref="G22:G23"/>
    <mergeCell ref="A54:E54"/>
    <mergeCell ref="A63:A64"/>
    <mergeCell ref="J11:J13"/>
    <mergeCell ref="K11:K13"/>
    <mergeCell ref="F436:F437"/>
    <mergeCell ref="G436:G437"/>
    <mergeCell ref="H436:H437"/>
    <mergeCell ref="I436:I437"/>
    <mergeCell ref="J436:J437"/>
    <mergeCell ref="K436:K437"/>
    <mergeCell ref="K89:K90"/>
    <mergeCell ref="A395:E395"/>
    <mergeCell ref="K397:K398"/>
    <mergeCell ref="G397:G398"/>
    <mergeCell ref="I397:I398"/>
    <mergeCell ref="J397:J398"/>
    <mergeCell ref="A397:A398"/>
    <mergeCell ref="H397:H398"/>
    <mergeCell ref="B397:B398"/>
    <mergeCell ref="C397:C398"/>
    <mergeCell ref="A86:E86"/>
    <mergeCell ref="A88:E88"/>
    <mergeCell ref="A399:E399"/>
    <mergeCell ref="H92:H93"/>
    <mergeCell ref="I92:I93"/>
    <mergeCell ref="J92:J93"/>
    <mergeCell ref="A396:E396"/>
    <mergeCell ref="A318:A319"/>
    <mergeCell ref="A317:D317"/>
    <mergeCell ref="F92:F93"/>
    <mergeCell ref="D43:D44"/>
    <mergeCell ref="C46:C47"/>
    <mergeCell ref="D46:D47"/>
    <mergeCell ref="A46:A47"/>
    <mergeCell ref="B46:B47"/>
    <mergeCell ref="J405:J406"/>
    <mergeCell ref="G401:G402"/>
    <mergeCell ref="H401:H402"/>
    <mergeCell ref="I401:I402"/>
    <mergeCell ref="J401:J402"/>
    <mergeCell ref="A39:E39"/>
    <mergeCell ref="I43:I44"/>
    <mergeCell ref="J43:J44"/>
    <mergeCell ref="A40:A41"/>
    <mergeCell ref="B40:B41"/>
    <mergeCell ref="C40:C41"/>
    <mergeCell ref="A42:E42"/>
    <mergeCell ref="A43:A44"/>
    <mergeCell ref="B43:B44"/>
    <mergeCell ref="C43:C44"/>
    <mergeCell ref="I46:I47"/>
    <mergeCell ref="F46:F47"/>
    <mergeCell ref="K46:K47"/>
    <mergeCell ref="K43:K44"/>
    <mergeCell ref="K40:K41"/>
    <mergeCell ref="J46:J47"/>
    <mergeCell ref="H43:H44"/>
    <mergeCell ref="G43:G44"/>
    <mergeCell ref="J40:J41"/>
    <mergeCell ref="F43:F44"/>
    <mergeCell ref="A48:E48"/>
    <mergeCell ref="D40:D41"/>
    <mergeCell ref="C37:C38"/>
    <mergeCell ref="G89:G90"/>
    <mergeCell ref="J81:J82"/>
    <mergeCell ref="I89:I90"/>
    <mergeCell ref="J89:J90"/>
    <mergeCell ref="A45:E45"/>
    <mergeCell ref="G46:G47"/>
    <mergeCell ref="H46:H47"/>
    <mergeCell ref="K81:K82"/>
    <mergeCell ref="A84:A85"/>
    <mergeCell ref="B84:B85"/>
    <mergeCell ref="J84:J85"/>
    <mergeCell ref="A87:E87"/>
    <mergeCell ref="H81:H82"/>
    <mergeCell ref="I81:I82"/>
    <mergeCell ref="G81:G82"/>
    <mergeCell ref="I84:I85"/>
    <mergeCell ref="B81:B82"/>
    <mergeCell ref="A91:E91"/>
    <mergeCell ref="A92:A93"/>
    <mergeCell ref="B92:B93"/>
    <mergeCell ref="C92:C93"/>
    <mergeCell ref="D92:D93"/>
    <mergeCell ref="C332:C333"/>
    <mergeCell ref="D332:D333"/>
    <mergeCell ref="A166:A167"/>
    <mergeCell ref="A330:A331"/>
    <mergeCell ref="B330:B331"/>
    <mergeCell ref="A355:D355"/>
    <mergeCell ref="A358:D358"/>
    <mergeCell ref="A89:A90"/>
    <mergeCell ref="H89:H90"/>
    <mergeCell ref="B89:B90"/>
    <mergeCell ref="C89:C90"/>
    <mergeCell ref="D89:D90"/>
    <mergeCell ref="F89:F90"/>
    <mergeCell ref="B332:B333"/>
    <mergeCell ref="A162:A163"/>
    <mergeCell ref="C330:C331"/>
    <mergeCell ref="D330:D331"/>
    <mergeCell ref="A345:D345"/>
    <mergeCell ref="A350:D350"/>
    <mergeCell ref="A332:A333"/>
    <mergeCell ref="D334:D335"/>
    <mergeCell ref="K92:K93"/>
    <mergeCell ref="A94:A95"/>
    <mergeCell ref="B94:B95"/>
    <mergeCell ref="C94:C95"/>
    <mergeCell ref="D94:D95"/>
    <mergeCell ref="F94:F95"/>
    <mergeCell ref="G94:G95"/>
    <mergeCell ref="H94:H95"/>
    <mergeCell ref="I94:I95"/>
    <mergeCell ref="G92:G93"/>
    <mergeCell ref="J94:J95"/>
    <mergeCell ref="K94:K95"/>
    <mergeCell ref="A96:A97"/>
    <mergeCell ref="B96:B97"/>
    <mergeCell ref="C96:C97"/>
    <mergeCell ref="D96:D97"/>
    <mergeCell ref="F96:F97"/>
    <mergeCell ref="G96:G97"/>
    <mergeCell ref="H96:H97"/>
    <mergeCell ref="I96:I97"/>
    <mergeCell ref="J96:J97"/>
    <mergeCell ref="K96:K97"/>
    <mergeCell ref="A98:A99"/>
    <mergeCell ref="B98:B99"/>
    <mergeCell ref="C98:C99"/>
    <mergeCell ref="D98:D99"/>
    <mergeCell ref="F98:F99"/>
    <mergeCell ref="G98:G99"/>
    <mergeCell ref="H98:H99"/>
    <mergeCell ref="I98:I99"/>
    <mergeCell ref="J98:J99"/>
    <mergeCell ref="K98:K99"/>
    <mergeCell ref="A100:A101"/>
    <mergeCell ref="B100:B101"/>
    <mergeCell ref="C100:C101"/>
    <mergeCell ref="D100:D101"/>
    <mergeCell ref="F100:F101"/>
    <mergeCell ref="G100:G101"/>
    <mergeCell ref="H100:H101"/>
    <mergeCell ref="I100:I101"/>
    <mergeCell ref="J100:J101"/>
    <mergeCell ref="K100:K101"/>
    <mergeCell ref="A102:A103"/>
    <mergeCell ref="B102:B103"/>
    <mergeCell ref="C102:C103"/>
    <mergeCell ref="D102:D103"/>
    <mergeCell ref="F102:F103"/>
    <mergeCell ref="G102:G103"/>
    <mergeCell ref="H102:H103"/>
    <mergeCell ref="I102:I103"/>
    <mergeCell ref="J102:J103"/>
    <mergeCell ref="K102:K103"/>
    <mergeCell ref="A104:A105"/>
    <mergeCell ref="B104:B105"/>
    <mergeCell ref="C104:C105"/>
    <mergeCell ref="D104:D105"/>
    <mergeCell ref="F104:F105"/>
    <mergeCell ref="G104:G105"/>
    <mergeCell ref="H104:H105"/>
    <mergeCell ref="I104:I105"/>
    <mergeCell ref="J104:J105"/>
    <mergeCell ref="K104:K105"/>
    <mergeCell ref="A106:A107"/>
    <mergeCell ref="B106:B107"/>
    <mergeCell ref="C106:C107"/>
    <mergeCell ref="D106:D107"/>
    <mergeCell ref="F106:F107"/>
    <mergeCell ref="G106:G107"/>
    <mergeCell ref="H106:H107"/>
    <mergeCell ref="I106:I107"/>
    <mergeCell ref="J106:J107"/>
    <mergeCell ref="K106:K107"/>
    <mergeCell ref="A108:A109"/>
    <mergeCell ref="B108:B109"/>
    <mergeCell ref="C108:C109"/>
    <mergeCell ref="D108:D109"/>
    <mergeCell ref="F108:F109"/>
    <mergeCell ref="G108:G109"/>
    <mergeCell ref="H108:H109"/>
    <mergeCell ref="I108:I109"/>
    <mergeCell ref="J108:J109"/>
    <mergeCell ref="K108:K109"/>
    <mergeCell ref="A110:A111"/>
    <mergeCell ref="B110:B111"/>
    <mergeCell ref="C110:C111"/>
    <mergeCell ref="D110:D111"/>
    <mergeCell ref="F110:F111"/>
    <mergeCell ref="G110:G111"/>
    <mergeCell ref="H110:H111"/>
    <mergeCell ref="I110:I111"/>
    <mergeCell ref="J110:J111"/>
    <mergeCell ref="K110:K111"/>
    <mergeCell ref="A112:A113"/>
    <mergeCell ref="B112:B113"/>
    <mergeCell ref="C112:C113"/>
    <mergeCell ref="D112:D113"/>
    <mergeCell ref="F112:F113"/>
    <mergeCell ref="G112:G113"/>
    <mergeCell ref="H112:H113"/>
    <mergeCell ref="I112:I113"/>
    <mergeCell ref="J112:J113"/>
    <mergeCell ref="K112:K113"/>
    <mergeCell ref="A114:A115"/>
    <mergeCell ref="B114:B115"/>
    <mergeCell ref="C114:C115"/>
    <mergeCell ref="D114:D115"/>
    <mergeCell ref="F114:F115"/>
    <mergeCell ref="G114:G115"/>
    <mergeCell ref="H114:H115"/>
    <mergeCell ref="I114:I115"/>
    <mergeCell ref="J114:J115"/>
    <mergeCell ref="K114:K115"/>
    <mergeCell ref="A116:A117"/>
    <mergeCell ref="B116:B117"/>
    <mergeCell ref="C116:C117"/>
    <mergeCell ref="D116:D117"/>
    <mergeCell ref="F116:F117"/>
    <mergeCell ref="G116:G117"/>
    <mergeCell ref="H116:H117"/>
    <mergeCell ref="I116:I117"/>
    <mergeCell ref="J116:J117"/>
    <mergeCell ref="K116:K117"/>
    <mergeCell ref="A118:A119"/>
    <mergeCell ref="B118:B119"/>
    <mergeCell ref="C118:C119"/>
    <mergeCell ref="D118:D119"/>
    <mergeCell ref="F118:F119"/>
    <mergeCell ref="G118:G119"/>
    <mergeCell ref="H118:H119"/>
    <mergeCell ref="I118:I119"/>
    <mergeCell ref="J118:J119"/>
    <mergeCell ref="K118:K119"/>
    <mergeCell ref="A120:A121"/>
    <mergeCell ref="B120:B121"/>
    <mergeCell ref="C120:C121"/>
    <mergeCell ref="D120:D121"/>
    <mergeCell ref="F120:F121"/>
    <mergeCell ref="G120:G121"/>
    <mergeCell ref="H120:H121"/>
    <mergeCell ref="I120:I121"/>
    <mergeCell ref="J120:J121"/>
    <mergeCell ref="K120:K121"/>
    <mergeCell ref="A122:A123"/>
    <mergeCell ref="B122:B123"/>
    <mergeCell ref="C122:C123"/>
    <mergeCell ref="D122:D123"/>
    <mergeCell ref="F122:F123"/>
    <mergeCell ref="G122:G123"/>
    <mergeCell ref="H122:H123"/>
    <mergeCell ref="I122:I123"/>
    <mergeCell ref="J122:J123"/>
    <mergeCell ref="K122:K123"/>
    <mergeCell ref="A124:A125"/>
    <mergeCell ref="B124:B125"/>
    <mergeCell ref="C124:C125"/>
    <mergeCell ref="D124:D125"/>
    <mergeCell ref="F124:F125"/>
    <mergeCell ref="G124:G125"/>
    <mergeCell ref="H124:H125"/>
    <mergeCell ref="I124:I125"/>
    <mergeCell ref="J124:J125"/>
    <mergeCell ref="K124:K125"/>
    <mergeCell ref="A126:A127"/>
    <mergeCell ref="B126:B127"/>
    <mergeCell ref="C126:C127"/>
    <mergeCell ref="D126:D127"/>
    <mergeCell ref="F126:F127"/>
    <mergeCell ref="G126:G127"/>
    <mergeCell ref="H126:H127"/>
    <mergeCell ref="I126:I127"/>
    <mergeCell ref="J126:J127"/>
    <mergeCell ref="K126:K127"/>
    <mergeCell ref="A128:A129"/>
    <mergeCell ref="B128:B129"/>
    <mergeCell ref="C128:C129"/>
    <mergeCell ref="D128:D129"/>
    <mergeCell ref="F128:F129"/>
    <mergeCell ref="G128:G129"/>
    <mergeCell ref="H128:H129"/>
    <mergeCell ref="I128:I129"/>
    <mergeCell ref="J128:J129"/>
    <mergeCell ref="K128:K129"/>
    <mergeCell ref="A130:A131"/>
    <mergeCell ref="B130:B131"/>
    <mergeCell ref="C130:C131"/>
    <mergeCell ref="D130:D131"/>
    <mergeCell ref="F130:F131"/>
    <mergeCell ref="G130:G131"/>
    <mergeCell ref="H130:H131"/>
    <mergeCell ref="I130:I131"/>
    <mergeCell ref="J130:J131"/>
    <mergeCell ref="K130:K131"/>
    <mergeCell ref="A132:A133"/>
    <mergeCell ref="B132:B133"/>
    <mergeCell ref="C132:C133"/>
    <mergeCell ref="D132:D133"/>
    <mergeCell ref="F132:F133"/>
    <mergeCell ref="G132:G133"/>
    <mergeCell ref="H132:H133"/>
    <mergeCell ref="I132:I133"/>
    <mergeCell ref="J132:J133"/>
    <mergeCell ref="K132:K133"/>
    <mergeCell ref="A134:A135"/>
    <mergeCell ref="B134:B135"/>
    <mergeCell ref="C134:C135"/>
    <mergeCell ref="D134:D135"/>
    <mergeCell ref="F134:F135"/>
    <mergeCell ref="G134:G135"/>
    <mergeCell ref="H134:H135"/>
    <mergeCell ref="I134:I135"/>
    <mergeCell ref="J134:J135"/>
    <mergeCell ref="K134:K135"/>
    <mergeCell ref="A136:A137"/>
    <mergeCell ref="B136:B137"/>
    <mergeCell ref="C136:C137"/>
    <mergeCell ref="D136:D137"/>
    <mergeCell ref="F136:F137"/>
    <mergeCell ref="G136:G137"/>
    <mergeCell ref="H136:H137"/>
    <mergeCell ref="I136:I137"/>
    <mergeCell ref="J136:J137"/>
    <mergeCell ref="K136:K137"/>
    <mergeCell ref="A138:A139"/>
    <mergeCell ref="B138:B139"/>
    <mergeCell ref="C138:C139"/>
    <mergeCell ref="D138:D139"/>
    <mergeCell ref="F138:F139"/>
    <mergeCell ref="G138:G139"/>
    <mergeCell ref="H138:H139"/>
    <mergeCell ref="I138:I139"/>
    <mergeCell ref="J138:J139"/>
    <mergeCell ref="K138:K139"/>
    <mergeCell ref="A140:A141"/>
    <mergeCell ref="B140:B141"/>
    <mergeCell ref="C140:C141"/>
    <mergeCell ref="D140:D141"/>
    <mergeCell ref="F140:F141"/>
    <mergeCell ref="G140:G141"/>
    <mergeCell ref="H140:H141"/>
    <mergeCell ref="I140:I141"/>
    <mergeCell ref="J140:J141"/>
    <mergeCell ref="K140:K141"/>
    <mergeCell ref="A142:A143"/>
    <mergeCell ref="B142:B143"/>
    <mergeCell ref="C142:C143"/>
    <mergeCell ref="D142:D143"/>
    <mergeCell ref="F142:F143"/>
    <mergeCell ref="G142:G143"/>
    <mergeCell ref="H142:H143"/>
    <mergeCell ref="I142:I143"/>
    <mergeCell ref="J142:J143"/>
    <mergeCell ref="K142:K143"/>
    <mergeCell ref="A144:A145"/>
    <mergeCell ref="B144:B145"/>
    <mergeCell ref="C144:C145"/>
    <mergeCell ref="D144:D145"/>
    <mergeCell ref="F144:F145"/>
    <mergeCell ref="G144:G145"/>
    <mergeCell ref="H144:H145"/>
    <mergeCell ref="I144:I145"/>
    <mergeCell ref="J144:J145"/>
    <mergeCell ref="K144:K145"/>
    <mergeCell ref="A146:A147"/>
    <mergeCell ref="B146:B147"/>
    <mergeCell ref="C146:C147"/>
    <mergeCell ref="D146:D147"/>
    <mergeCell ref="F146:F147"/>
    <mergeCell ref="G146:G147"/>
    <mergeCell ref="H146:H147"/>
    <mergeCell ref="I146:I147"/>
    <mergeCell ref="J146:J147"/>
    <mergeCell ref="K146:K147"/>
    <mergeCell ref="A148:A149"/>
    <mergeCell ref="B148:B149"/>
    <mergeCell ref="C148:C149"/>
    <mergeCell ref="D148:D149"/>
    <mergeCell ref="F148:F149"/>
    <mergeCell ref="G148:G149"/>
    <mergeCell ref="H148:H149"/>
    <mergeCell ref="I148:I149"/>
    <mergeCell ref="J148:J149"/>
    <mergeCell ref="K148:K149"/>
    <mergeCell ref="A150:A151"/>
    <mergeCell ref="B150:B151"/>
    <mergeCell ref="C150:C151"/>
    <mergeCell ref="D150:D151"/>
    <mergeCell ref="F150:F151"/>
    <mergeCell ref="G150:G151"/>
    <mergeCell ref="H150:H151"/>
    <mergeCell ref="I150:I151"/>
    <mergeCell ref="J150:J151"/>
    <mergeCell ref="K150:K151"/>
    <mergeCell ref="A152:A153"/>
    <mergeCell ref="B152:B153"/>
    <mergeCell ref="C152:C153"/>
    <mergeCell ref="D152:D153"/>
    <mergeCell ref="F152:F153"/>
    <mergeCell ref="G152:G153"/>
    <mergeCell ref="H152:H153"/>
    <mergeCell ref="I152:I153"/>
    <mergeCell ref="J152:J153"/>
    <mergeCell ref="K152:K153"/>
    <mergeCell ref="A154:A155"/>
    <mergeCell ref="B154:B155"/>
    <mergeCell ref="C154:C155"/>
    <mergeCell ref="D154:D155"/>
    <mergeCell ref="F154:F155"/>
    <mergeCell ref="G154:G155"/>
    <mergeCell ref="H154:H155"/>
    <mergeCell ref="I154:I155"/>
    <mergeCell ref="J154:J155"/>
    <mergeCell ref="K154:K155"/>
    <mergeCell ref="A156:A157"/>
    <mergeCell ref="B156:B157"/>
    <mergeCell ref="C156:C157"/>
    <mergeCell ref="D156:D157"/>
    <mergeCell ref="F156:F157"/>
    <mergeCell ref="G156:G157"/>
    <mergeCell ref="H156:H157"/>
    <mergeCell ref="I156:I157"/>
    <mergeCell ref="J156:J157"/>
    <mergeCell ref="K156:K157"/>
    <mergeCell ref="A158:A159"/>
    <mergeCell ref="B158:B159"/>
    <mergeCell ref="C158:C159"/>
    <mergeCell ref="D158:D159"/>
    <mergeCell ref="F158:F159"/>
    <mergeCell ref="G158:G159"/>
    <mergeCell ref="H158:H159"/>
    <mergeCell ref="I158:I159"/>
    <mergeCell ref="J158:J159"/>
    <mergeCell ref="K158:K159"/>
    <mergeCell ref="A160:A161"/>
    <mergeCell ref="B160:B161"/>
    <mergeCell ref="C160:C161"/>
    <mergeCell ref="D160:D161"/>
    <mergeCell ref="F160:F161"/>
    <mergeCell ref="I160:I161"/>
    <mergeCell ref="J160:J161"/>
    <mergeCell ref="K160:K161"/>
    <mergeCell ref="B162:B163"/>
    <mergeCell ref="C162:C163"/>
    <mergeCell ref="D162:D163"/>
    <mergeCell ref="F162:F163"/>
    <mergeCell ref="A164:A165"/>
    <mergeCell ref="D164:D165"/>
    <mergeCell ref="F164:F165"/>
    <mergeCell ref="G164:G165"/>
    <mergeCell ref="H164:H165"/>
    <mergeCell ref="G160:G161"/>
    <mergeCell ref="H160:H161"/>
    <mergeCell ref="K164:K165"/>
    <mergeCell ref="G166:G167"/>
    <mergeCell ref="H166:H167"/>
    <mergeCell ref="J166:J167"/>
    <mergeCell ref="K166:K167"/>
    <mergeCell ref="G162:G163"/>
    <mergeCell ref="H162:H163"/>
    <mergeCell ref="I162:I163"/>
    <mergeCell ref="J162:J163"/>
    <mergeCell ref="K162:K163"/>
    <mergeCell ref="D168:D169"/>
    <mergeCell ref="F168:F169"/>
    <mergeCell ref="G168:G169"/>
    <mergeCell ref="H168:H169"/>
    <mergeCell ref="J168:J169"/>
    <mergeCell ref="I164:I165"/>
    <mergeCell ref="J164:J165"/>
    <mergeCell ref="D166:D167"/>
    <mergeCell ref="K168:K169"/>
    <mergeCell ref="A170:A171"/>
    <mergeCell ref="D170:D171"/>
    <mergeCell ref="F170:F171"/>
    <mergeCell ref="G170:G171"/>
    <mergeCell ref="H170:H171"/>
    <mergeCell ref="J170:J171"/>
    <mergeCell ref="K170:K171"/>
    <mergeCell ref="I170:I171"/>
    <mergeCell ref="A168:A169"/>
    <mergeCell ref="A172:A173"/>
    <mergeCell ref="D172:D173"/>
    <mergeCell ref="F172:F173"/>
    <mergeCell ref="G172:G173"/>
    <mergeCell ref="H172:H173"/>
    <mergeCell ref="B170:B171"/>
    <mergeCell ref="C170:C171"/>
    <mergeCell ref="J172:J173"/>
    <mergeCell ref="K172:K173"/>
    <mergeCell ref="A174:A175"/>
    <mergeCell ref="D174:D175"/>
    <mergeCell ref="F174:F175"/>
    <mergeCell ref="G174:G175"/>
    <mergeCell ref="H174:H175"/>
    <mergeCell ref="B172:B173"/>
    <mergeCell ref="C172:C173"/>
    <mergeCell ref="I172:I173"/>
    <mergeCell ref="J174:J175"/>
    <mergeCell ref="K174:K175"/>
    <mergeCell ref="A176:A177"/>
    <mergeCell ref="D176:D177"/>
    <mergeCell ref="F176:F177"/>
    <mergeCell ref="G176:G177"/>
    <mergeCell ref="H176:H177"/>
    <mergeCell ref="B174:B175"/>
    <mergeCell ref="I174:I175"/>
    <mergeCell ref="C174:C175"/>
    <mergeCell ref="J176:J177"/>
    <mergeCell ref="K176:K177"/>
    <mergeCell ref="A178:A179"/>
    <mergeCell ref="D178:D179"/>
    <mergeCell ref="F178:F179"/>
    <mergeCell ref="G178:G179"/>
    <mergeCell ref="H178:H179"/>
    <mergeCell ref="B176:B177"/>
    <mergeCell ref="C176:C177"/>
    <mergeCell ref="I176:I177"/>
    <mergeCell ref="J178:J179"/>
    <mergeCell ref="K178:K179"/>
    <mergeCell ref="A180:A181"/>
    <mergeCell ref="D180:D181"/>
    <mergeCell ref="F180:F181"/>
    <mergeCell ref="G180:G181"/>
    <mergeCell ref="H180:H181"/>
    <mergeCell ref="B178:B179"/>
    <mergeCell ref="C178:C179"/>
    <mergeCell ref="I178:I179"/>
    <mergeCell ref="J180:J181"/>
    <mergeCell ref="K180:K181"/>
    <mergeCell ref="A182:A183"/>
    <mergeCell ref="D182:D183"/>
    <mergeCell ref="F182:F183"/>
    <mergeCell ref="G182:G183"/>
    <mergeCell ref="H182:H183"/>
    <mergeCell ref="B180:B181"/>
    <mergeCell ref="C180:C181"/>
    <mergeCell ref="I180:I181"/>
    <mergeCell ref="J182:J183"/>
    <mergeCell ref="K182:K183"/>
    <mergeCell ref="A184:A185"/>
    <mergeCell ref="D184:D185"/>
    <mergeCell ref="F184:F185"/>
    <mergeCell ref="G184:G185"/>
    <mergeCell ref="H184:H185"/>
    <mergeCell ref="B182:B183"/>
    <mergeCell ref="C182:C183"/>
    <mergeCell ref="I182:I183"/>
    <mergeCell ref="J184:J185"/>
    <mergeCell ref="K184:K185"/>
    <mergeCell ref="A186:A187"/>
    <mergeCell ref="D186:D187"/>
    <mergeCell ref="F186:F187"/>
    <mergeCell ref="G186:G187"/>
    <mergeCell ref="H186:H187"/>
    <mergeCell ref="B184:B185"/>
    <mergeCell ref="C184:C185"/>
    <mergeCell ref="I184:I185"/>
    <mergeCell ref="J186:J187"/>
    <mergeCell ref="K186:K187"/>
    <mergeCell ref="A188:A189"/>
    <mergeCell ref="D188:D189"/>
    <mergeCell ref="F188:F189"/>
    <mergeCell ref="G188:G189"/>
    <mergeCell ref="H188:H189"/>
    <mergeCell ref="B186:B187"/>
    <mergeCell ref="I186:I187"/>
    <mergeCell ref="C186:C187"/>
    <mergeCell ref="J188:J189"/>
    <mergeCell ref="K188:K189"/>
    <mergeCell ref="A190:A191"/>
    <mergeCell ref="D190:D191"/>
    <mergeCell ref="F190:F191"/>
    <mergeCell ref="G190:G191"/>
    <mergeCell ref="H190:H191"/>
    <mergeCell ref="B188:B189"/>
    <mergeCell ref="C188:C189"/>
    <mergeCell ref="I188:I189"/>
    <mergeCell ref="J190:J191"/>
    <mergeCell ref="K190:K191"/>
    <mergeCell ref="A192:A193"/>
    <mergeCell ref="D192:D193"/>
    <mergeCell ref="F192:F193"/>
    <mergeCell ref="G192:G193"/>
    <mergeCell ref="H192:H193"/>
    <mergeCell ref="B190:B191"/>
    <mergeCell ref="C190:C191"/>
    <mergeCell ref="I190:I191"/>
    <mergeCell ref="J192:J193"/>
    <mergeCell ref="K192:K193"/>
    <mergeCell ref="A194:A195"/>
    <mergeCell ref="B194:B195"/>
    <mergeCell ref="C194:C195"/>
    <mergeCell ref="D194:D195"/>
    <mergeCell ref="F194:F195"/>
    <mergeCell ref="G194:G195"/>
    <mergeCell ref="H194:H195"/>
    <mergeCell ref="I194:I195"/>
    <mergeCell ref="J194:J195"/>
    <mergeCell ref="K194:K195"/>
    <mergeCell ref="A196:A197"/>
    <mergeCell ref="B196:B197"/>
    <mergeCell ref="C196:C197"/>
    <mergeCell ref="D196:D197"/>
    <mergeCell ref="F196:F197"/>
    <mergeCell ref="G196:G197"/>
    <mergeCell ref="H196:H197"/>
    <mergeCell ref="I196:I197"/>
    <mergeCell ref="J196:J197"/>
    <mergeCell ref="K196:K197"/>
    <mergeCell ref="A198:A199"/>
    <mergeCell ref="B198:B199"/>
    <mergeCell ref="C198:C199"/>
    <mergeCell ref="D198:D199"/>
    <mergeCell ref="F198:F199"/>
    <mergeCell ref="G198:G199"/>
    <mergeCell ref="H198:H199"/>
    <mergeCell ref="I198:I199"/>
    <mergeCell ref="J198:J199"/>
    <mergeCell ref="K198:K199"/>
    <mergeCell ref="A200:A201"/>
    <mergeCell ref="B200:B201"/>
    <mergeCell ref="C200:C201"/>
    <mergeCell ref="D200:D201"/>
    <mergeCell ref="F200:F201"/>
    <mergeCell ref="G200:G201"/>
    <mergeCell ref="H200:H201"/>
    <mergeCell ref="I200:I201"/>
    <mergeCell ref="J200:J201"/>
    <mergeCell ref="K200:K201"/>
    <mergeCell ref="A202:A203"/>
    <mergeCell ref="B202:B203"/>
    <mergeCell ref="C202:C203"/>
    <mergeCell ref="D202:D203"/>
    <mergeCell ref="F202:F203"/>
    <mergeCell ref="G202:G203"/>
    <mergeCell ref="H202:H203"/>
    <mergeCell ref="I202:I203"/>
    <mergeCell ref="J202:J203"/>
    <mergeCell ref="K202:K203"/>
    <mergeCell ref="A204:A205"/>
    <mergeCell ref="B204:B205"/>
    <mergeCell ref="C204:C205"/>
    <mergeCell ref="D204:D205"/>
    <mergeCell ref="F204:F205"/>
    <mergeCell ref="G204:G205"/>
    <mergeCell ref="H204:H205"/>
    <mergeCell ref="I204:I205"/>
    <mergeCell ref="J204:J205"/>
    <mergeCell ref="K204:K205"/>
    <mergeCell ref="A206:A207"/>
    <mergeCell ref="B206:B207"/>
    <mergeCell ref="C206:C207"/>
    <mergeCell ref="D206:D207"/>
    <mergeCell ref="F206:F207"/>
    <mergeCell ref="G206:G207"/>
    <mergeCell ref="H206:H207"/>
    <mergeCell ref="I206:I207"/>
    <mergeCell ref="J206:J207"/>
    <mergeCell ref="K206:K207"/>
    <mergeCell ref="A208:A209"/>
    <mergeCell ref="B208:B209"/>
    <mergeCell ref="C208:C209"/>
    <mergeCell ref="D208:D209"/>
    <mergeCell ref="F208:F209"/>
    <mergeCell ref="G208:G209"/>
    <mergeCell ref="H208:H209"/>
    <mergeCell ref="I208:I209"/>
    <mergeCell ref="J208:J209"/>
    <mergeCell ref="K208:K209"/>
    <mergeCell ref="A210:A211"/>
    <mergeCell ref="B210:B211"/>
    <mergeCell ref="C210:C211"/>
    <mergeCell ref="D210:D211"/>
    <mergeCell ref="F210:F211"/>
    <mergeCell ref="G210:G211"/>
    <mergeCell ref="H210:H211"/>
    <mergeCell ref="I210:I211"/>
    <mergeCell ref="J210:J211"/>
    <mergeCell ref="K210:K211"/>
    <mergeCell ref="A212:A213"/>
    <mergeCell ref="B212:B213"/>
    <mergeCell ref="C212:C213"/>
    <mergeCell ref="D212:D213"/>
    <mergeCell ref="F212:F213"/>
    <mergeCell ref="G212:G213"/>
    <mergeCell ref="H212:H213"/>
    <mergeCell ref="I212:I213"/>
    <mergeCell ref="J212:J213"/>
    <mergeCell ref="K212:K213"/>
    <mergeCell ref="A214:A215"/>
    <mergeCell ref="B214:B215"/>
    <mergeCell ref="C214:C215"/>
    <mergeCell ref="D214:D215"/>
    <mergeCell ref="F214:F215"/>
    <mergeCell ref="G214:G215"/>
    <mergeCell ref="H214:H215"/>
    <mergeCell ref="I214:I215"/>
    <mergeCell ref="J214:J215"/>
    <mergeCell ref="K214:K215"/>
    <mergeCell ref="A216:A217"/>
    <mergeCell ref="B216:B217"/>
    <mergeCell ref="C216:C217"/>
    <mergeCell ref="D216:D217"/>
    <mergeCell ref="F216:F217"/>
    <mergeCell ref="G216:G217"/>
    <mergeCell ref="H216:H217"/>
    <mergeCell ref="I216:I217"/>
    <mergeCell ref="J216:J217"/>
    <mergeCell ref="K216:K217"/>
    <mergeCell ref="A218:A219"/>
    <mergeCell ref="B218:B219"/>
    <mergeCell ref="C218:C219"/>
    <mergeCell ref="D218:D219"/>
    <mergeCell ref="F218:F219"/>
    <mergeCell ref="G218:G219"/>
    <mergeCell ref="H218:H219"/>
    <mergeCell ref="I218:I219"/>
    <mergeCell ref="J218:J219"/>
    <mergeCell ref="K218:K219"/>
    <mergeCell ref="A220:A221"/>
    <mergeCell ref="B220:B221"/>
    <mergeCell ref="C220:C221"/>
    <mergeCell ref="D220:D221"/>
    <mergeCell ref="F220:F221"/>
    <mergeCell ref="G220:G221"/>
    <mergeCell ref="H220:H221"/>
    <mergeCell ref="I220:I221"/>
    <mergeCell ref="J220:J221"/>
    <mergeCell ref="K220:K221"/>
    <mergeCell ref="A222:A223"/>
    <mergeCell ref="B222:B223"/>
    <mergeCell ref="C222:C223"/>
    <mergeCell ref="D222:D223"/>
    <mergeCell ref="F222:F223"/>
    <mergeCell ref="G222:G223"/>
    <mergeCell ref="H222:H223"/>
    <mergeCell ref="I222:I223"/>
    <mergeCell ref="J222:J223"/>
    <mergeCell ref="K222:K223"/>
    <mergeCell ref="A224:A225"/>
    <mergeCell ref="B224:B225"/>
    <mergeCell ref="C224:C225"/>
    <mergeCell ref="D224:D225"/>
    <mergeCell ref="F224:F225"/>
    <mergeCell ref="G224:G225"/>
    <mergeCell ref="H224:H225"/>
    <mergeCell ref="I224:I225"/>
    <mergeCell ref="J224:J225"/>
    <mergeCell ref="K224:K225"/>
    <mergeCell ref="A226:A227"/>
    <mergeCell ref="B226:B227"/>
    <mergeCell ref="C226:C227"/>
    <mergeCell ref="D226:D227"/>
    <mergeCell ref="F226:F227"/>
    <mergeCell ref="G226:G227"/>
    <mergeCell ref="H226:H227"/>
    <mergeCell ref="I226:I227"/>
    <mergeCell ref="J226:J227"/>
    <mergeCell ref="K226:K227"/>
    <mergeCell ref="A228:A229"/>
    <mergeCell ref="B228:B229"/>
    <mergeCell ref="C228:C229"/>
    <mergeCell ref="D228:D229"/>
    <mergeCell ref="F228:F229"/>
    <mergeCell ref="G228:G229"/>
    <mergeCell ref="H228:H229"/>
    <mergeCell ref="I228:I229"/>
    <mergeCell ref="J228:J229"/>
    <mergeCell ref="K228:K229"/>
    <mergeCell ref="A230:A231"/>
    <mergeCell ref="B230:B231"/>
    <mergeCell ref="C230:C231"/>
    <mergeCell ref="D230:D231"/>
    <mergeCell ref="F230:F231"/>
    <mergeCell ref="G230:G231"/>
    <mergeCell ref="H230:H231"/>
    <mergeCell ref="I230:I231"/>
    <mergeCell ref="J230:J231"/>
    <mergeCell ref="K230:K231"/>
    <mergeCell ref="A232:A233"/>
    <mergeCell ref="B232:B233"/>
    <mergeCell ref="C232:C233"/>
    <mergeCell ref="D232:D233"/>
    <mergeCell ref="F232:F233"/>
    <mergeCell ref="G232:G233"/>
    <mergeCell ref="H232:H233"/>
    <mergeCell ref="I232:I233"/>
    <mergeCell ref="J232:J233"/>
    <mergeCell ref="K232:K233"/>
    <mergeCell ref="A234:A235"/>
    <mergeCell ref="B234:B235"/>
    <mergeCell ref="C234:C235"/>
    <mergeCell ref="D234:D235"/>
    <mergeCell ref="F234:F235"/>
    <mergeCell ref="G234:G235"/>
    <mergeCell ref="H234:H235"/>
    <mergeCell ref="I234:I235"/>
    <mergeCell ref="J234:J235"/>
    <mergeCell ref="K234:K235"/>
    <mergeCell ref="A236:A237"/>
    <mergeCell ref="B236:B237"/>
    <mergeCell ref="C236:C237"/>
    <mergeCell ref="D236:D237"/>
    <mergeCell ref="F236:F237"/>
    <mergeCell ref="G236:G237"/>
    <mergeCell ref="H236:H237"/>
    <mergeCell ref="I236:I237"/>
    <mergeCell ref="J236:J237"/>
    <mergeCell ref="K236:K237"/>
    <mergeCell ref="A238:A239"/>
    <mergeCell ref="B238:B239"/>
    <mergeCell ref="C238:C239"/>
    <mergeCell ref="D238:D239"/>
    <mergeCell ref="F238:F239"/>
    <mergeCell ref="G238:G239"/>
    <mergeCell ref="H238:H239"/>
    <mergeCell ref="I238:I239"/>
    <mergeCell ref="J238:J239"/>
    <mergeCell ref="K238:K239"/>
    <mergeCell ref="A240:A241"/>
    <mergeCell ref="B240:B241"/>
    <mergeCell ref="C240:C241"/>
    <mergeCell ref="D240:D241"/>
    <mergeCell ref="F240:F241"/>
    <mergeCell ref="G240:G241"/>
    <mergeCell ref="H240:H241"/>
    <mergeCell ref="I240:I241"/>
    <mergeCell ref="J240:J241"/>
    <mergeCell ref="K240:K241"/>
    <mergeCell ref="A242:A243"/>
    <mergeCell ref="B242:B243"/>
    <mergeCell ref="C242:C243"/>
    <mergeCell ref="D242:D243"/>
    <mergeCell ref="F242:F243"/>
    <mergeCell ref="G242:G243"/>
    <mergeCell ref="H242:H243"/>
    <mergeCell ref="I242:I243"/>
    <mergeCell ref="J242:J243"/>
    <mergeCell ref="K242:K243"/>
    <mergeCell ref="A244:A245"/>
    <mergeCell ref="B244:B245"/>
    <mergeCell ref="C244:C245"/>
    <mergeCell ref="D244:D245"/>
    <mergeCell ref="F244:F245"/>
    <mergeCell ref="G244:G245"/>
    <mergeCell ref="H244:H245"/>
    <mergeCell ref="I244:I245"/>
    <mergeCell ref="J244:J245"/>
    <mergeCell ref="K244:K245"/>
    <mergeCell ref="A246:A247"/>
    <mergeCell ref="B246:B247"/>
    <mergeCell ref="C246:C247"/>
    <mergeCell ref="D246:D247"/>
    <mergeCell ref="F246:F247"/>
    <mergeCell ref="G246:G247"/>
    <mergeCell ref="H246:H247"/>
    <mergeCell ref="I246:I247"/>
    <mergeCell ref="J246:J247"/>
    <mergeCell ref="K246:K247"/>
    <mergeCell ref="A248:A249"/>
    <mergeCell ref="B248:B249"/>
    <mergeCell ref="C248:C249"/>
    <mergeCell ref="D248:D249"/>
    <mergeCell ref="F248:F249"/>
    <mergeCell ref="G248:G249"/>
    <mergeCell ref="H248:H249"/>
    <mergeCell ref="I248:I249"/>
    <mergeCell ref="J248:J249"/>
    <mergeCell ref="K248:K249"/>
    <mergeCell ref="A250:A251"/>
    <mergeCell ref="B250:B251"/>
    <mergeCell ref="C250:C251"/>
    <mergeCell ref="D250:D251"/>
    <mergeCell ref="F250:F251"/>
    <mergeCell ref="G250:G251"/>
    <mergeCell ref="H250:H251"/>
    <mergeCell ref="I250:I251"/>
    <mergeCell ref="J250:J251"/>
    <mergeCell ref="K250:K251"/>
    <mergeCell ref="A252:A253"/>
    <mergeCell ref="B252:B253"/>
    <mergeCell ref="C252:C253"/>
    <mergeCell ref="D252:D253"/>
    <mergeCell ref="F252:F253"/>
    <mergeCell ref="G252:G253"/>
    <mergeCell ref="H252:H253"/>
    <mergeCell ref="I252:I253"/>
    <mergeCell ref="J252:J253"/>
    <mergeCell ref="K252:K253"/>
    <mergeCell ref="A254:A255"/>
    <mergeCell ref="B254:B255"/>
    <mergeCell ref="C254:C255"/>
    <mergeCell ref="D254:D255"/>
    <mergeCell ref="F254:F255"/>
    <mergeCell ref="G254:G255"/>
    <mergeCell ref="H254:H255"/>
    <mergeCell ref="I254:I255"/>
    <mergeCell ref="J254:J255"/>
    <mergeCell ref="K254:K255"/>
    <mergeCell ref="A256:A257"/>
    <mergeCell ref="B256:B257"/>
    <mergeCell ref="C256:C257"/>
    <mergeCell ref="D256:D257"/>
    <mergeCell ref="F256:F257"/>
    <mergeCell ref="G256:G257"/>
    <mergeCell ref="H256:H257"/>
    <mergeCell ref="I256:I257"/>
    <mergeCell ref="J256:J257"/>
    <mergeCell ref="K256:K257"/>
    <mergeCell ref="A258:A259"/>
    <mergeCell ref="B258:B259"/>
    <mergeCell ref="C258:C259"/>
    <mergeCell ref="D258:D259"/>
    <mergeCell ref="F258:F259"/>
    <mergeCell ref="G258:G259"/>
    <mergeCell ref="H258:H259"/>
    <mergeCell ref="I258:I259"/>
    <mergeCell ref="J258:J259"/>
    <mergeCell ref="K258:K259"/>
    <mergeCell ref="A260:A261"/>
    <mergeCell ref="B260:B261"/>
    <mergeCell ref="C260:C261"/>
    <mergeCell ref="D260:D261"/>
    <mergeCell ref="F260:F261"/>
    <mergeCell ref="G260:G261"/>
    <mergeCell ref="H260:H261"/>
    <mergeCell ref="I260:I261"/>
    <mergeCell ref="J260:J261"/>
    <mergeCell ref="K260:K261"/>
    <mergeCell ref="A262:A263"/>
    <mergeCell ref="B262:B263"/>
    <mergeCell ref="D262:D263"/>
    <mergeCell ref="F262:F263"/>
    <mergeCell ref="G262:G263"/>
    <mergeCell ref="H262:H263"/>
    <mergeCell ref="I262:I263"/>
    <mergeCell ref="J262:J263"/>
    <mergeCell ref="K262:K263"/>
    <mergeCell ref="A264:A265"/>
    <mergeCell ref="B264:B265"/>
    <mergeCell ref="D264:D265"/>
    <mergeCell ref="F264:F265"/>
    <mergeCell ref="G264:G265"/>
    <mergeCell ref="H264:H265"/>
    <mergeCell ref="I264:I265"/>
    <mergeCell ref="J264:J265"/>
    <mergeCell ref="K264:K265"/>
    <mergeCell ref="A266:A267"/>
    <mergeCell ref="D266:D267"/>
    <mergeCell ref="F266:F267"/>
    <mergeCell ref="G266:G267"/>
    <mergeCell ref="H266:H267"/>
    <mergeCell ref="I266:I267"/>
    <mergeCell ref="J266:J267"/>
    <mergeCell ref="K266:K267"/>
    <mergeCell ref="A268:A269"/>
    <mergeCell ref="D268:D269"/>
    <mergeCell ref="F268:F269"/>
    <mergeCell ref="G268:G269"/>
    <mergeCell ref="H268:H269"/>
    <mergeCell ref="I268:I269"/>
    <mergeCell ref="J268:J269"/>
    <mergeCell ref="K268:K269"/>
    <mergeCell ref="A270:A271"/>
    <mergeCell ref="B270:B271"/>
    <mergeCell ref="D270:D271"/>
    <mergeCell ref="F270:F271"/>
    <mergeCell ref="G270:G271"/>
    <mergeCell ref="H270:H271"/>
    <mergeCell ref="I270:I271"/>
    <mergeCell ref="J270:J271"/>
    <mergeCell ref="K270:K271"/>
    <mergeCell ref="A272:A273"/>
    <mergeCell ref="D272:D273"/>
    <mergeCell ref="F272:F273"/>
    <mergeCell ref="G272:G273"/>
    <mergeCell ref="H272:H273"/>
    <mergeCell ref="I272:I273"/>
    <mergeCell ref="C272:C273"/>
    <mergeCell ref="J272:J273"/>
    <mergeCell ref="K272:K273"/>
    <mergeCell ref="A274:A275"/>
    <mergeCell ref="D274:D275"/>
    <mergeCell ref="F274:F275"/>
    <mergeCell ref="G274:G275"/>
    <mergeCell ref="H274:H275"/>
    <mergeCell ref="I274:I275"/>
    <mergeCell ref="B274:B275"/>
    <mergeCell ref="C274:C275"/>
    <mergeCell ref="J274:J275"/>
    <mergeCell ref="K274:K275"/>
    <mergeCell ref="A276:A277"/>
    <mergeCell ref="B276:B277"/>
    <mergeCell ref="C276:C277"/>
    <mergeCell ref="D276:D277"/>
    <mergeCell ref="F276:F277"/>
    <mergeCell ref="G276:G277"/>
    <mergeCell ref="H276:H277"/>
    <mergeCell ref="I276:I277"/>
    <mergeCell ref="J276:J277"/>
    <mergeCell ref="K276:K277"/>
    <mergeCell ref="A278:A279"/>
    <mergeCell ref="B278:B279"/>
    <mergeCell ref="C278:C279"/>
    <mergeCell ref="D278:D279"/>
    <mergeCell ref="F278:F279"/>
    <mergeCell ref="G278:G279"/>
    <mergeCell ref="H278:H279"/>
    <mergeCell ref="I278:I279"/>
    <mergeCell ref="J278:J279"/>
    <mergeCell ref="K278:K279"/>
    <mergeCell ref="A280:A281"/>
    <mergeCell ref="B280:B281"/>
    <mergeCell ref="C280:C281"/>
    <mergeCell ref="D280:D281"/>
    <mergeCell ref="F280:F281"/>
    <mergeCell ref="G280:G281"/>
    <mergeCell ref="H280:H281"/>
    <mergeCell ref="I280:I281"/>
    <mergeCell ref="J280:J281"/>
    <mergeCell ref="K280:K281"/>
    <mergeCell ref="A282:A283"/>
    <mergeCell ref="B282:B283"/>
    <mergeCell ref="C282:C283"/>
    <mergeCell ref="D282:D283"/>
    <mergeCell ref="F282:F283"/>
    <mergeCell ref="G282:G283"/>
    <mergeCell ref="H282:H283"/>
    <mergeCell ref="I282:I283"/>
    <mergeCell ref="J282:J283"/>
    <mergeCell ref="K282:K283"/>
    <mergeCell ref="A284:A285"/>
    <mergeCell ref="B284:B285"/>
    <mergeCell ref="C284:C285"/>
    <mergeCell ref="D284:D285"/>
    <mergeCell ref="F284:F285"/>
    <mergeCell ref="G284:G285"/>
    <mergeCell ref="H284:H285"/>
    <mergeCell ref="I284:I285"/>
    <mergeCell ref="J284:J285"/>
    <mergeCell ref="K284:K285"/>
    <mergeCell ref="A286:A287"/>
    <mergeCell ref="B286:B287"/>
    <mergeCell ref="C286:C287"/>
    <mergeCell ref="D286:D287"/>
    <mergeCell ref="F286:F287"/>
    <mergeCell ref="G286:G287"/>
    <mergeCell ref="H286:H287"/>
    <mergeCell ref="I286:I287"/>
    <mergeCell ref="J286:J287"/>
    <mergeCell ref="K286:K287"/>
    <mergeCell ref="A289:A290"/>
    <mergeCell ref="B289:B290"/>
    <mergeCell ref="C289:C290"/>
    <mergeCell ref="D289:D290"/>
    <mergeCell ref="F289:F290"/>
    <mergeCell ref="G289:G290"/>
    <mergeCell ref="H289:H290"/>
    <mergeCell ref="I289:I290"/>
    <mergeCell ref="J289:J290"/>
    <mergeCell ref="K289:K290"/>
    <mergeCell ref="A291:A292"/>
    <mergeCell ref="B291:B292"/>
    <mergeCell ref="C291:C292"/>
    <mergeCell ref="D291:D292"/>
    <mergeCell ref="F291:F292"/>
    <mergeCell ref="G291:G292"/>
    <mergeCell ref="H291:H292"/>
    <mergeCell ref="I291:I292"/>
    <mergeCell ref="J291:J292"/>
    <mergeCell ref="K291:K292"/>
    <mergeCell ref="A293:A294"/>
    <mergeCell ref="B293:B294"/>
    <mergeCell ref="C293:C294"/>
    <mergeCell ref="D293:D294"/>
    <mergeCell ref="F293:F294"/>
    <mergeCell ref="G293:G294"/>
    <mergeCell ref="H293:H294"/>
    <mergeCell ref="I293:I294"/>
    <mergeCell ref="J293:J294"/>
    <mergeCell ref="K293:K294"/>
    <mergeCell ref="A295:A296"/>
    <mergeCell ref="B295:B296"/>
    <mergeCell ref="C295:C296"/>
    <mergeCell ref="D295:D296"/>
    <mergeCell ref="F295:F296"/>
    <mergeCell ref="G295:G296"/>
    <mergeCell ref="H295:H296"/>
    <mergeCell ref="I295:I296"/>
    <mergeCell ref="J295:J296"/>
    <mergeCell ref="K295:K296"/>
    <mergeCell ref="A297:A298"/>
    <mergeCell ref="B297:B298"/>
    <mergeCell ref="C297:C298"/>
    <mergeCell ref="D297:D298"/>
    <mergeCell ref="F297:F298"/>
    <mergeCell ref="G297:G298"/>
    <mergeCell ref="H297:H298"/>
    <mergeCell ref="I297:I298"/>
    <mergeCell ref="J297:J298"/>
    <mergeCell ref="K297:K298"/>
    <mergeCell ref="A299:A300"/>
    <mergeCell ref="B299:B300"/>
    <mergeCell ref="C299:C300"/>
    <mergeCell ref="D299:D300"/>
    <mergeCell ref="F299:F300"/>
    <mergeCell ref="G299:G300"/>
    <mergeCell ref="H299:H300"/>
    <mergeCell ref="I299:I300"/>
    <mergeCell ref="J299:J300"/>
    <mergeCell ref="K299:K300"/>
    <mergeCell ref="A301:A302"/>
    <mergeCell ref="B301:B302"/>
    <mergeCell ref="C301:C302"/>
    <mergeCell ref="D301:D302"/>
    <mergeCell ref="F301:F302"/>
    <mergeCell ref="G301:G302"/>
    <mergeCell ref="H301:H302"/>
    <mergeCell ref="I301:I302"/>
    <mergeCell ref="J301:J302"/>
    <mergeCell ref="K301:K302"/>
    <mergeCell ref="A303:A304"/>
    <mergeCell ref="B303:B304"/>
    <mergeCell ref="C303:C304"/>
    <mergeCell ref="D303:D304"/>
    <mergeCell ref="F303:F304"/>
    <mergeCell ref="G303:G304"/>
    <mergeCell ref="H303:H304"/>
    <mergeCell ref="I303:I304"/>
    <mergeCell ref="J303:J304"/>
    <mergeCell ref="K303:K304"/>
    <mergeCell ref="A305:A306"/>
    <mergeCell ref="B305:B306"/>
    <mergeCell ref="C305:C306"/>
    <mergeCell ref="D305:D306"/>
    <mergeCell ref="F305:F306"/>
    <mergeCell ref="G305:G306"/>
    <mergeCell ref="H305:H306"/>
    <mergeCell ref="I305:I306"/>
    <mergeCell ref="J305:J306"/>
    <mergeCell ref="K305:K306"/>
    <mergeCell ref="A307:A308"/>
    <mergeCell ref="B307:B308"/>
    <mergeCell ref="C307:C308"/>
    <mergeCell ref="D307:D308"/>
    <mergeCell ref="F307:F308"/>
    <mergeCell ref="G307:G308"/>
    <mergeCell ref="H307:H308"/>
    <mergeCell ref="I307:I308"/>
    <mergeCell ref="J307:J308"/>
    <mergeCell ref="K307:K308"/>
    <mergeCell ref="A309:A310"/>
    <mergeCell ref="B309:B310"/>
    <mergeCell ref="C309:C310"/>
    <mergeCell ref="D309:D310"/>
    <mergeCell ref="F309:F310"/>
    <mergeCell ref="G309:G310"/>
    <mergeCell ref="H309:H310"/>
    <mergeCell ref="I309:I310"/>
    <mergeCell ref="J309:J310"/>
    <mergeCell ref="K309:K310"/>
    <mergeCell ref="A311:A312"/>
    <mergeCell ref="B311:B312"/>
    <mergeCell ref="C311:C312"/>
    <mergeCell ref="D311:D312"/>
    <mergeCell ref="F311:F312"/>
    <mergeCell ref="G311:G312"/>
    <mergeCell ref="H311:H312"/>
    <mergeCell ref="I311:I312"/>
    <mergeCell ref="J311:J312"/>
    <mergeCell ref="K311:K312"/>
    <mergeCell ref="A313:A314"/>
    <mergeCell ref="B313:B314"/>
    <mergeCell ref="C313:C314"/>
    <mergeCell ref="D313:D314"/>
    <mergeCell ref="F313:F314"/>
    <mergeCell ref="G313:G314"/>
    <mergeCell ref="H313:H314"/>
    <mergeCell ref="I313:I314"/>
    <mergeCell ref="J313:J314"/>
    <mergeCell ref="K313:K314"/>
    <mergeCell ref="A315:A316"/>
    <mergeCell ref="B315:B316"/>
    <mergeCell ref="C315:C316"/>
    <mergeCell ref="D315:D316"/>
    <mergeCell ref="F315:F316"/>
    <mergeCell ref="G315:G316"/>
    <mergeCell ref="H315:H316"/>
    <mergeCell ref="I315:I316"/>
    <mergeCell ref="J315:J316"/>
    <mergeCell ref="K315:K316"/>
    <mergeCell ref="G318:G319"/>
    <mergeCell ref="H318:H319"/>
    <mergeCell ref="I318:I319"/>
    <mergeCell ref="J318:J319"/>
    <mergeCell ref="K318:K319"/>
    <mergeCell ref="B321:B322"/>
    <mergeCell ref="C321:C322"/>
    <mergeCell ref="D321:D322"/>
    <mergeCell ref="F321:F322"/>
    <mergeCell ref="G321:G322"/>
    <mergeCell ref="A320:D320"/>
    <mergeCell ref="J330:J331"/>
    <mergeCell ref="K330:K331"/>
    <mergeCell ref="H321:H322"/>
    <mergeCell ref="I321:I322"/>
    <mergeCell ref="J321:J322"/>
    <mergeCell ref="K321:K322"/>
    <mergeCell ref="H324:H325"/>
    <mergeCell ref="I324:I325"/>
    <mergeCell ref="J324:J325"/>
    <mergeCell ref="K324:K325"/>
    <mergeCell ref="J332:J333"/>
    <mergeCell ref="K332:K333"/>
    <mergeCell ref="A321:A322"/>
    <mergeCell ref="B324:B325"/>
    <mergeCell ref="C324:C325"/>
    <mergeCell ref="D324:D325"/>
    <mergeCell ref="F324:F325"/>
    <mergeCell ref="G324:G325"/>
    <mergeCell ref="A324:A325"/>
    <mergeCell ref="K327:K328"/>
    <mergeCell ref="J334:J335"/>
    <mergeCell ref="K334:K335"/>
    <mergeCell ref="B327:B328"/>
    <mergeCell ref="C327:C328"/>
    <mergeCell ref="D327:D328"/>
    <mergeCell ref="F327:F328"/>
    <mergeCell ref="G327:G328"/>
    <mergeCell ref="H327:H328"/>
    <mergeCell ref="I327:I328"/>
    <mergeCell ref="J327:J328"/>
    <mergeCell ref="A327:A328"/>
    <mergeCell ref="A336:D336"/>
    <mergeCell ref="A339:D339"/>
    <mergeCell ref="A342:D342"/>
    <mergeCell ref="A326:D326"/>
    <mergeCell ref="A323:D323"/>
    <mergeCell ref="A329:E329"/>
    <mergeCell ref="A334:A335"/>
    <mergeCell ref="B334:B335"/>
    <mergeCell ref="C334:C335"/>
    <mergeCell ref="G330:G331"/>
    <mergeCell ref="G334:G335"/>
    <mergeCell ref="F332:F333"/>
    <mergeCell ref="H330:H331"/>
    <mergeCell ref="I330:I331"/>
    <mergeCell ref="G332:G333"/>
    <mergeCell ref="H332:H333"/>
    <mergeCell ref="I332:I333"/>
    <mergeCell ref="F330:F331"/>
    <mergeCell ref="F334:F335"/>
    <mergeCell ref="H334:H335"/>
    <mergeCell ref="I334:I335"/>
    <mergeCell ref="A337:A338"/>
    <mergeCell ref="B337:B338"/>
    <mergeCell ref="C337:C338"/>
    <mergeCell ref="D337:D338"/>
    <mergeCell ref="F337:F338"/>
    <mergeCell ref="G337:G338"/>
    <mergeCell ref="H337:H338"/>
    <mergeCell ref="I337:I338"/>
    <mergeCell ref="J337:J338"/>
    <mergeCell ref="K337:K338"/>
    <mergeCell ref="A340:A341"/>
    <mergeCell ref="B340:B341"/>
    <mergeCell ref="C340:C341"/>
    <mergeCell ref="D340:D341"/>
    <mergeCell ref="F340:F341"/>
    <mergeCell ref="G340:G341"/>
    <mergeCell ref="H340:H341"/>
    <mergeCell ref="I340:I341"/>
    <mergeCell ref="J340:J341"/>
    <mergeCell ref="K340:K341"/>
    <mergeCell ref="A343:A344"/>
    <mergeCell ref="B343:B344"/>
    <mergeCell ref="C343:C344"/>
    <mergeCell ref="D343:D344"/>
    <mergeCell ref="F343:F344"/>
    <mergeCell ref="G343:G344"/>
    <mergeCell ref="H343:H344"/>
    <mergeCell ref="I343:I344"/>
    <mergeCell ref="J343:J344"/>
    <mergeCell ref="K343:K344"/>
    <mergeCell ref="A346:A347"/>
    <mergeCell ref="B346:B347"/>
    <mergeCell ref="C346:C347"/>
    <mergeCell ref="D346:D347"/>
    <mergeCell ref="F346:F347"/>
    <mergeCell ref="G346:G347"/>
    <mergeCell ref="H346:H347"/>
    <mergeCell ref="I346:I347"/>
    <mergeCell ref="J346:J347"/>
    <mergeCell ref="K346:K347"/>
    <mergeCell ref="A348:A349"/>
    <mergeCell ref="B348:B349"/>
    <mergeCell ref="C348:C349"/>
    <mergeCell ref="D348:D349"/>
    <mergeCell ref="F348:F349"/>
    <mergeCell ref="G348:G349"/>
    <mergeCell ref="H348:H349"/>
    <mergeCell ref="I348:I349"/>
    <mergeCell ref="J348:J349"/>
    <mergeCell ref="K348:K349"/>
    <mergeCell ref="A351:A352"/>
    <mergeCell ref="B351:B352"/>
    <mergeCell ref="C351:C352"/>
    <mergeCell ref="D351:D352"/>
    <mergeCell ref="F351:F352"/>
    <mergeCell ref="G351:G352"/>
    <mergeCell ref="H351:H352"/>
    <mergeCell ref="I351:I352"/>
    <mergeCell ref="J351:J352"/>
    <mergeCell ref="K351:K352"/>
    <mergeCell ref="A353:A354"/>
    <mergeCell ref="B353:B354"/>
    <mergeCell ref="C353:C354"/>
    <mergeCell ref="D353:D354"/>
    <mergeCell ref="F353:F354"/>
    <mergeCell ref="G353:G354"/>
    <mergeCell ref="H353:H354"/>
    <mergeCell ref="I353:I354"/>
    <mergeCell ref="J353:J354"/>
    <mergeCell ref="K353:K354"/>
    <mergeCell ref="A356:A357"/>
    <mergeCell ref="B356:B357"/>
    <mergeCell ref="C356:C357"/>
    <mergeCell ref="D356:D357"/>
    <mergeCell ref="F356:F357"/>
    <mergeCell ref="G356:G357"/>
    <mergeCell ref="H356:H357"/>
    <mergeCell ref="I356:I357"/>
    <mergeCell ref="J356:J357"/>
    <mergeCell ref="K356:K357"/>
    <mergeCell ref="A359:A360"/>
    <mergeCell ref="B359:B360"/>
    <mergeCell ref="C359:C360"/>
    <mergeCell ref="D359:D360"/>
    <mergeCell ref="F359:F360"/>
    <mergeCell ref="G359:G360"/>
    <mergeCell ref="H359:H360"/>
    <mergeCell ref="I359:I360"/>
    <mergeCell ref="J359:J360"/>
    <mergeCell ref="K359:K360"/>
    <mergeCell ref="A361:A362"/>
    <mergeCell ref="B361:B362"/>
    <mergeCell ref="C361:C362"/>
    <mergeCell ref="D361:D362"/>
    <mergeCell ref="F361:F362"/>
    <mergeCell ref="G361:G362"/>
    <mergeCell ref="H361:H362"/>
    <mergeCell ref="I361:I362"/>
    <mergeCell ref="J361:J362"/>
    <mergeCell ref="K361:K362"/>
    <mergeCell ref="A363:A364"/>
    <mergeCell ref="B363:B364"/>
    <mergeCell ref="C363:C364"/>
    <mergeCell ref="D363:D364"/>
    <mergeCell ref="F363:F364"/>
    <mergeCell ref="G363:G364"/>
    <mergeCell ref="H363:H364"/>
    <mergeCell ref="I363:I364"/>
    <mergeCell ref="J363:J364"/>
    <mergeCell ref="K363:K364"/>
    <mergeCell ref="A365:A366"/>
    <mergeCell ref="B365:B366"/>
    <mergeCell ref="C365:C366"/>
    <mergeCell ref="D365:D366"/>
    <mergeCell ref="F365:F366"/>
    <mergeCell ref="G365:G366"/>
    <mergeCell ref="H365:H366"/>
    <mergeCell ref="I365:I366"/>
    <mergeCell ref="J365:J366"/>
    <mergeCell ref="K365:K366"/>
    <mergeCell ref="A367:A368"/>
    <mergeCell ref="B367:B368"/>
    <mergeCell ref="C367:C368"/>
    <mergeCell ref="D367:D368"/>
    <mergeCell ref="F367:F368"/>
    <mergeCell ref="G367:G368"/>
    <mergeCell ref="H367:H368"/>
    <mergeCell ref="I367:I368"/>
    <mergeCell ref="J367:J368"/>
    <mergeCell ref="K367:K368"/>
    <mergeCell ref="A369:A370"/>
    <mergeCell ref="B369:B370"/>
    <mergeCell ref="C369:C370"/>
    <mergeCell ref="D369:D370"/>
    <mergeCell ref="F369:F370"/>
    <mergeCell ref="G369:G370"/>
    <mergeCell ref="H369:H370"/>
    <mergeCell ref="I369:I370"/>
    <mergeCell ref="J369:J370"/>
    <mergeCell ref="K369:K370"/>
    <mergeCell ref="A371:A372"/>
    <mergeCell ref="B371:B372"/>
    <mergeCell ref="C371:C372"/>
    <mergeCell ref="D371:D372"/>
    <mergeCell ref="F371:F372"/>
    <mergeCell ref="G371:G372"/>
    <mergeCell ref="H371:H372"/>
    <mergeCell ref="I371:I372"/>
    <mergeCell ref="J371:J372"/>
    <mergeCell ref="K371:K372"/>
    <mergeCell ref="A373:A374"/>
    <mergeCell ref="B373:B374"/>
    <mergeCell ref="C373:C374"/>
    <mergeCell ref="D373:D374"/>
    <mergeCell ref="F373:F374"/>
    <mergeCell ref="G373:G374"/>
    <mergeCell ref="H373:H374"/>
    <mergeCell ref="I373:I374"/>
    <mergeCell ref="J373:J374"/>
    <mergeCell ref="K373:K374"/>
    <mergeCell ref="A375:A376"/>
    <mergeCell ref="B375:B376"/>
    <mergeCell ref="C375:C376"/>
    <mergeCell ref="D375:D376"/>
    <mergeCell ref="F375:F376"/>
    <mergeCell ref="G375:G376"/>
    <mergeCell ref="H375:H376"/>
    <mergeCell ref="I375:I376"/>
    <mergeCell ref="J375:J376"/>
    <mergeCell ref="K375:K376"/>
    <mergeCell ref="A377:A378"/>
    <mergeCell ref="B377:B378"/>
    <mergeCell ref="C377:C378"/>
    <mergeCell ref="D377:D378"/>
    <mergeCell ref="F377:F378"/>
    <mergeCell ref="G377:G378"/>
    <mergeCell ref="H377:H378"/>
    <mergeCell ref="I377:I378"/>
    <mergeCell ref="J377:J378"/>
    <mergeCell ref="K377:K378"/>
    <mergeCell ref="A379:A380"/>
    <mergeCell ref="B379:B380"/>
    <mergeCell ref="C379:C380"/>
    <mergeCell ref="D379:D380"/>
    <mergeCell ref="F379:F380"/>
    <mergeCell ref="G379:G380"/>
    <mergeCell ref="H379:H380"/>
    <mergeCell ref="I379:I380"/>
    <mergeCell ref="J379:J380"/>
    <mergeCell ref="K379:K380"/>
    <mergeCell ref="J382:J383"/>
    <mergeCell ref="J384:J385"/>
    <mergeCell ref="H384:H385"/>
    <mergeCell ref="I384:I385"/>
    <mergeCell ref="K384:K385"/>
    <mergeCell ref="A381:E381"/>
    <mergeCell ref="A382:A383"/>
    <mergeCell ref="B382:B383"/>
    <mergeCell ref="C382:C383"/>
    <mergeCell ref="D382:D383"/>
    <mergeCell ref="F382:F383"/>
    <mergeCell ref="G382:G383"/>
    <mergeCell ref="H382:H383"/>
    <mergeCell ref="I382:I383"/>
    <mergeCell ref="K382:K383"/>
    <mergeCell ref="A384:A385"/>
    <mergeCell ref="B384:B385"/>
    <mergeCell ref="C384:C385"/>
    <mergeCell ref="D384:D385"/>
    <mergeCell ref="F384:F385"/>
    <mergeCell ref="G384:G385"/>
    <mergeCell ref="K388:K389"/>
    <mergeCell ref="A386:E386"/>
    <mergeCell ref="A387:E387"/>
    <mergeCell ref="A388:A389"/>
    <mergeCell ref="B388:B389"/>
    <mergeCell ref="C388:C389"/>
    <mergeCell ref="D388:D389"/>
    <mergeCell ref="D392:D393"/>
    <mergeCell ref="F388:F389"/>
    <mergeCell ref="G388:G389"/>
    <mergeCell ref="H388:H389"/>
    <mergeCell ref="I388:I389"/>
    <mergeCell ref="J388:J389"/>
    <mergeCell ref="I392:I393"/>
    <mergeCell ref="J392:J393"/>
    <mergeCell ref="K392:K393"/>
    <mergeCell ref="A410:E410"/>
    <mergeCell ref="A400:E400"/>
    <mergeCell ref="A394:E394"/>
    <mergeCell ref="F405:F406"/>
    <mergeCell ref="G405:G406"/>
    <mergeCell ref="B401:B402"/>
    <mergeCell ref="C401:C402"/>
    <mergeCell ref="D401:D402"/>
    <mergeCell ref="K401:K402"/>
    <mergeCell ref="I412:I413"/>
    <mergeCell ref="A403:E403"/>
    <mergeCell ref="A404:E404"/>
    <mergeCell ref="A405:A406"/>
    <mergeCell ref="F392:F393"/>
    <mergeCell ref="H405:H406"/>
    <mergeCell ref="A392:A393"/>
    <mergeCell ref="B392:B393"/>
    <mergeCell ref="C392:C393"/>
    <mergeCell ref="I405:I406"/>
    <mergeCell ref="F416:F417"/>
    <mergeCell ref="G416:G417"/>
    <mergeCell ref="F401:F402"/>
    <mergeCell ref="A425:E425"/>
    <mergeCell ref="D412:D413"/>
    <mergeCell ref="F412:F413"/>
    <mergeCell ref="G412:G413"/>
    <mergeCell ref="F419:F420"/>
    <mergeCell ref="A419:A420"/>
    <mergeCell ref="A401:A402"/>
    <mergeCell ref="D397:D398"/>
    <mergeCell ref="A416:A417"/>
    <mergeCell ref="B416:B417"/>
    <mergeCell ref="K416:K417"/>
    <mergeCell ref="C416:C417"/>
    <mergeCell ref="H416:H417"/>
    <mergeCell ref="K412:K413"/>
    <mergeCell ref="H412:H413"/>
    <mergeCell ref="I408:I409"/>
    <mergeCell ref="D416:D417"/>
    <mergeCell ref="B419:B420"/>
    <mergeCell ref="C419:C420"/>
    <mergeCell ref="D419:D420"/>
    <mergeCell ref="I423:I424"/>
    <mergeCell ref="G423:G424"/>
    <mergeCell ref="G419:G420"/>
    <mergeCell ref="A421:E421"/>
    <mergeCell ref="A422:E422"/>
    <mergeCell ref="A423:A424"/>
    <mergeCell ref="B423:B424"/>
    <mergeCell ref="K419:K420"/>
    <mergeCell ref="J416:J417"/>
    <mergeCell ref="J1243:J1244"/>
    <mergeCell ref="J1239:J1240"/>
    <mergeCell ref="K423:K424"/>
    <mergeCell ref="H429:H430"/>
    <mergeCell ref="I429:I430"/>
    <mergeCell ref="H1087:H1088"/>
    <mergeCell ref="I1087:I1088"/>
    <mergeCell ref="J1087:J1088"/>
    <mergeCell ref="K1265:K1266"/>
    <mergeCell ref="I1262:I1263"/>
    <mergeCell ref="I1265:I1266"/>
    <mergeCell ref="J1265:J1266"/>
    <mergeCell ref="H1249:H1250"/>
    <mergeCell ref="K1243:K1244"/>
    <mergeCell ref="H1243:H1244"/>
    <mergeCell ref="I1243:I1244"/>
    <mergeCell ref="K1246:K1247"/>
    <mergeCell ref="I1246:I1247"/>
    <mergeCell ref="D1262:D1263"/>
    <mergeCell ref="F1262:F1263"/>
    <mergeCell ref="H1262:H1263"/>
    <mergeCell ref="J412:J413"/>
    <mergeCell ref="J419:J420"/>
    <mergeCell ref="I416:I417"/>
    <mergeCell ref="H419:H420"/>
    <mergeCell ref="I419:I420"/>
    <mergeCell ref="F1087:F1088"/>
    <mergeCell ref="G1087:G1088"/>
    <mergeCell ref="F1265:F1266"/>
    <mergeCell ref="H1265:H1266"/>
    <mergeCell ref="J1249:J1250"/>
    <mergeCell ref="A1251:D1251"/>
    <mergeCell ref="J1252:J1253"/>
    <mergeCell ref="H1252:H1253"/>
    <mergeCell ref="I1252:I1253"/>
    <mergeCell ref="A1262:A1263"/>
    <mergeCell ref="B1262:B1263"/>
    <mergeCell ref="C1262:C1263"/>
    <mergeCell ref="A1261:E1261"/>
    <mergeCell ref="F1243:F1244"/>
    <mergeCell ref="G1243:G1244"/>
    <mergeCell ref="A1260:E1260"/>
    <mergeCell ref="G1246:G1247"/>
    <mergeCell ref="H1246:H1247"/>
    <mergeCell ref="G1249:G1250"/>
    <mergeCell ref="A1246:A1247"/>
    <mergeCell ref="B1246:B1247"/>
    <mergeCell ref="C1246:C1247"/>
    <mergeCell ref="K1239:K1240"/>
    <mergeCell ref="A1241:E1241"/>
    <mergeCell ref="A1238:E1238"/>
    <mergeCell ref="A1239:A1240"/>
    <mergeCell ref="B1239:B1240"/>
    <mergeCell ref="C1239:C1240"/>
    <mergeCell ref="D1239:D1240"/>
    <mergeCell ref="G1239:G1240"/>
    <mergeCell ref="F1239:F1240"/>
    <mergeCell ref="G1203:G1204"/>
    <mergeCell ref="H1163:H1164"/>
    <mergeCell ref="A1243:A1244"/>
    <mergeCell ref="B1243:B1244"/>
    <mergeCell ref="G1191:G1192"/>
    <mergeCell ref="B1163:B1164"/>
    <mergeCell ref="C1163:C1164"/>
    <mergeCell ref="G1184:G1185"/>
    <mergeCell ref="F1177:F1178"/>
    <mergeCell ref="A1179:A1180"/>
    <mergeCell ref="A1086:E1086"/>
    <mergeCell ref="A1087:A1088"/>
    <mergeCell ref="B1087:B1088"/>
    <mergeCell ref="A17:E17"/>
    <mergeCell ref="A18:A19"/>
    <mergeCell ref="J423:J424"/>
    <mergeCell ref="A21:E21"/>
    <mergeCell ref="A22:A23"/>
    <mergeCell ref="B22:B23"/>
    <mergeCell ref="C22:C23"/>
    <mergeCell ref="C423:C424"/>
    <mergeCell ref="D423:D424"/>
    <mergeCell ref="H423:H424"/>
    <mergeCell ref="D22:D23"/>
    <mergeCell ref="F423:F424"/>
    <mergeCell ref="H408:H409"/>
    <mergeCell ref="C412:C413"/>
    <mergeCell ref="G392:G393"/>
    <mergeCell ref="H392:H393"/>
    <mergeCell ref="F397:F398"/>
    <mergeCell ref="A81:A82"/>
    <mergeCell ref="B192:B193"/>
    <mergeCell ref="C192:C193"/>
    <mergeCell ref="A418:E418"/>
    <mergeCell ref="A415:E415"/>
    <mergeCell ref="A411:E411"/>
    <mergeCell ref="A412:A413"/>
    <mergeCell ref="B412:B413"/>
    <mergeCell ref="A390:E390"/>
    <mergeCell ref="A391:E391"/>
    <mergeCell ref="A428:E428"/>
    <mergeCell ref="A429:A430"/>
    <mergeCell ref="C429:C430"/>
    <mergeCell ref="D429:D430"/>
    <mergeCell ref="F429:F430"/>
    <mergeCell ref="G429:G430"/>
    <mergeCell ref="B429:B430"/>
    <mergeCell ref="A426:E426"/>
    <mergeCell ref="A427:E427"/>
    <mergeCell ref="K429:K430"/>
    <mergeCell ref="A431:A432"/>
    <mergeCell ref="C431:C432"/>
    <mergeCell ref="D431:D432"/>
    <mergeCell ref="F431:F432"/>
    <mergeCell ref="G431:G432"/>
    <mergeCell ref="K431:K432"/>
    <mergeCell ref="B431:B432"/>
    <mergeCell ref="J429:J430"/>
    <mergeCell ref="B440:B441"/>
    <mergeCell ref="C440:C441"/>
    <mergeCell ref="D440:D441"/>
    <mergeCell ref="F440:F441"/>
    <mergeCell ref="B436:B437"/>
    <mergeCell ref="J431:J432"/>
    <mergeCell ref="A433:E433"/>
    <mergeCell ref="A438:E438"/>
    <mergeCell ref="A436:A437"/>
    <mergeCell ref="C436:C437"/>
    <mergeCell ref="D436:D437"/>
    <mergeCell ref="A434:E434"/>
    <mergeCell ref="H431:H432"/>
    <mergeCell ref="I431:I432"/>
    <mergeCell ref="G440:G441"/>
    <mergeCell ref="H440:H441"/>
    <mergeCell ref="I440:I441"/>
    <mergeCell ref="J440:J441"/>
    <mergeCell ref="K440:K441"/>
    <mergeCell ref="A439:E439"/>
    <mergeCell ref="A440:A441"/>
    <mergeCell ref="A442:A443"/>
    <mergeCell ref="C442:C443"/>
    <mergeCell ref="D442:D443"/>
    <mergeCell ref="F442:F443"/>
    <mergeCell ref="K442:K443"/>
    <mergeCell ref="B442:B443"/>
    <mergeCell ref="A444:E444"/>
    <mergeCell ref="A445:E445"/>
    <mergeCell ref="A446:A447"/>
    <mergeCell ref="B446:B447"/>
    <mergeCell ref="C446:C447"/>
    <mergeCell ref="D446:D447"/>
    <mergeCell ref="F446:F447"/>
    <mergeCell ref="G446:G447"/>
    <mergeCell ref="G442:G443"/>
    <mergeCell ref="H451:H452"/>
    <mergeCell ref="I451:I452"/>
    <mergeCell ref="J451:J452"/>
    <mergeCell ref="H442:H443"/>
    <mergeCell ref="I442:I443"/>
    <mergeCell ref="G451:G452"/>
    <mergeCell ref="J442:J443"/>
    <mergeCell ref="K451:K452"/>
    <mergeCell ref="J446:J447"/>
    <mergeCell ref="K446:K447"/>
    <mergeCell ref="A462:E462"/>
    <mergeCell ref="B457:B458"/>
    <mergeCell ref="C457:C458"/>
    <mergeCell ref="D457:D458"/>
    <mergeCell ref="H453:H454"/>
    <mergeCell ref="A459:A460"/>
    <mergeCell ref="B459:B460"/>
    <mergeCell ref="J453:J454"/>
    <mergeCell ref="D453:D454"/>
    <mergeCell ref="F453:F454"/>
    <mergeCell ref="A461:E461"/>
    <mergeCell ref="F455:F456"/>
    <mergeCell ref="A457:A458"/>
    <mergeCell ref="A453:A454"/>
    <mergeCell ref="B453:B454"/>
    <mergeCell ref="I457:I458"/>
    <mergeCell ref="C453:C454"/>
    <mergeCell ref="H469:H470"/>
    <mergeCell ref="I469:I470"/>
    <mergeCell ref="J469:J470"/>
    <mergeCell ref="K469:K470"/>
    <mergeCell ref="I473:I474"/>
    <mergeCell ref="H473:H474"/>
    <mergeCell ref="A483:E483"/>
    <mergeCell ref="A484:E484"/>
    <mergeCell ref="G477:G478"/>
    <mergeCell ref="H477:H478"/>
    <mergeCell ref="I477:I478"/>
    <mergeCell ref="J477:J478"/>
    <mergeCell ref="A477:A478"/>
    <mergeCell ref="B477:B478"/>
    <mergeCell ref="C477:C478"/>
    <mergeCell ref="D477:D478"/>
    <mergeCell ref="A485:E485"/>
    <mergeCell ref="A486:E486"/>
    <mergeCell ref="A487:A488"/>
    <mergeCell ref="C487:C488"/>
    <mergeCell ref="D487:D488"/>
    <mergeCell ref="F487:F488"/>
    <mergeCell ref="B487:B488"/>
    <mergeCell ref="G487:G488"/>
    <mergeCell ref="H487:H488"/>
    <mergeCell ref="I487:I488"/>
    <mergeCell ref="J487:J488"/>
    <mergeCell ref="K487:K488"/>
    <mergeCell ref="A489:A490"/>
    <mergeCell ref="B489:B490"/>
    <mergeCell ref="C489:C490"/>
    <mergeCell ref="D489:D490"/>
    <mergeCell ref="F489:F490"/>
    <mergeCell ref="G489:G490"/>
    <mergeCell ref="H489:H490"/>
    <mergeCell ref="I489:I490"/>
    <mergeCell ref="J489:J490"/>
    <mergeCell ref="K489:K490"/>
    <mergeCell ref="A491:E491"/>
    <mergeCell ref="A492:E492"/>
    <mergeCell ref="F495:F496"/>
    <mergeCell ref="A493:A494"/>
    <mergeCell ref="B493:B494"/>
    <mergeCell ref="C493:C494"/>
    <mergeCell ref="D493:D494"/>
    <mergeCell ref="F493:F494"/>
    <mergeCell ref="G493:G494"/>
    <mergeCell ref="H493:H494"/>
    <mergeCell ref="I493:I494"/>
    <mergeCell ref="J493:J494"/>
    <mergeCell ref="K493:K494"/>
    <mergeCell ref="A495:A496"/>
    <mergeCell ref="B495:B496"/>
    <mergeCell ref="C495:C496"/>
    <mergeCell ref="D495:D496"/>
    <mergeCell ref="G495:G496"/>
    <mergeCell ref="H495:H496"/>
    <mergeCell ref="I495:I496"/>
    <mergeCell ref="J495:J496"/>
    <mergeCell ref="K495:K496"/>
    <mergeCell ref="A497:E497"/>
    <mergeCell ref="A498:E498"/>
    <mergeCell ref="H499:H500"/>
    <mergeCell ref="I499:I500"/>
    <mergeCell ref="J499:J500"/>
    <mergeCell ref="K499:K500"/>
    <mergeCell ref="A499:A500"/>
    <mergeCell ref="B499:B500"/>
    <mergeCell ref="C499:C500"/>
    <mergeCell ref="D499:D500"/>
    <mergeCell ref="F499:F500"/>
    <mergeCell ref="G499:G500"/>
    <mergeCell ref="L511:L512"/>
    <mergeCell ref="D511:D512"/>
    <mergeCell ref="C511:C512"/>
    <mergeCell ref="A511:A512"/>
    <mergeCell ref="K509:K510"/>
    <mergeCell ref="J509:J510"/>
    <mergeCell ref="C509:C510"/>
    <mergeCell ref="D509:D510"/>
    <mergeCell ref="B509:B510"/>
    <mergeCell ref="A509:A510"/>
    <mergeCell ref="D503:D504"/>
    <mergeCell ref="F503:F504"/>
    <mergeCell ref="G503:G504"/>
    <mergeCell ref="A506:E506"/>
    <mergeCell ref="A501:E501"/>
    <mergeCell ref="A502:E502"/>
    <mergeCell ref="E507:E508"/>
    <mergeCell ref="G507:G508"/>
    <mergeCell ref="B511:B512"/>
    <mergeCell ref="A514:E514"/>
    <mergeCell ref="I516:I517"/>
    <mergeCell ref="H507:H508"/>
    <mergeCell ref="I507:I508"/>
    <mergeCell ref="F507:F508"/>
    <mergeCell ref="A507:A508"/>
    <mergeCell ref="F511:F512"/>
    <mergeCell ref="K503:K504"/>
    <mergeCell ref="J503:J504"/>
    <mergeCell ref="G511:G512"/>
    <mergeCell ref="H511:H512"/>
    <mergeCell ref="I511:I512"/>
    <mergeCell ref="J511:J512"/>
    <mergeCell ref="K511:K512"/>
    <mergeCell ref="J507:J508"/>
    <mergeCell ref="K507:K508"/>
    <mergeCell ref="G509:G510"/>
    <mergeCell ref="J516:J517"/>
    <mergeCell ref="K516:K517"/>
    <mergeCell ref="A515:E515"/>
    <mergeCell ref="A516:A517"/>
    <mergeCell ref="C516:C517"/>
    <mergeCell ref="D516:D517"/>
    <mergeCell ref="F516:F517"/>
    <mergeCell ref="G516:G517"/>
    <mergeCell ref="H516:H517"/>
    <mergeCell ref="B516:B517"/>
    <mergeCell ref="A556:D556"/>
    <mergeCell ref="A548:D548"/>
    <mergeCell ref="A554:D554"/>
    <mergeCell ref="A551:D551"/>
    <mergeCell ref="A578:D578"/>
    <mergeCell ref="A711:D711"/>
    <mergeCell ref="A602:D602"/>
    <mergeCell ref="A605:D605"/>
    <mergeCell ref="A609:D609"/>
    <mergeCell ref="A618:D618"/>
    <mergeCell ref="F518:F519"/>
    <mergeCell ref="G518:G519"/>
    <mergeCell ref="H518:H519"/>
    <mergeCell ref="I518:I519"/>
    <mergeCell ref="J518:J519"/>
    <mergeCell ref="A523:E523"/>
    <mergeCell ref="B518:B519"/>
    <mergeCell ref="C518:C519"/>
    <mergeCell ref="D518:D519"/>
    <mergeCell ref="A522:E522"/>
    <mergeCell ref="A543:D543"/>
    <mergeCell ref="A545:D545"/>
    <mergeCell ref="K518:K519"/>
    <mergeCell ref="A520:A521"/>
    <mergeCell ref="B520:B521"/>
    <mergeCell ref="C520:C521"/>
    <mergeCell ref="D520:D521"/>
    <mergeCell ref="F520:F521"/>
    <mergeCell ref="G520:G521"/>
    <mergeCell ref="A518:A519"/>
    <mergeCell ref="J1073:J1074"/>
    <mergeCell ref="K1073:K1074"/>
    <mergeCell ref="H520:H521"/>
    <mergeCell ref="I520:I521"/>
    <mergeCell ref="J520:J521"/>
    <mergeCell ref="K520:K521"/>
    <mergeCell ref="J1071:J1072"/>
    <mergeCell ref="K1071:K1072"/>
    <mergeCell ref="H1073:H1074"/>
    <mergeCell ref="I1073:I1074"/>
    <mergeCell ref="B1073:B1074"/>
    <mergeCell ref="A1073:A1074"/>
    <mergeCell ref="C1073:C1074"/>
    <mergeCell ref="D1073:D1074"/>
    <mergeCell ref="F1073:F1074"/>
    <mergeCell ref="G1073:G1074"/>
    <mergeCell ref="D1071:D1072"/>
    <mergeCell ref="F1071:F1072"/>
    <mergeCell ref="G1071:G1072"/>
    <mergeCell ref="F1049:F1050"/>
    <mergeCell ref="A1041:E1041"/>
    <mergeCell ref="A1042:E1042"/>
    <mergeCell ref="D1049:D1050"/>
    <mergeCell ref="G1049:G1050"/>
    <mergeCell ref="A1046:E1046"/>
    <mergeCell ref="G1059:G1060"/>
    <mergeCell ref="H1049:H1050"/>
    <mergeCell ref="I1049:I1050"/>
    <mergeCell ref="J1049:J1050"/>
    <mergeCell ref="A1047:E1047"/>
    <mergeCell ref="K1049:K1050"/>
    <mergeCell ref="A1048:E1048"/>
    <mergeCell ref="A1049:A1050"/>
    <mergeCell ref="B1049:B1050"/>
    <mergeCell ref="C1049:C1050"/>
    <mergeCell ref="D1087:D1088"/>
    <mergeCell ref="B1065:B1066"/>
    <mergeCell ref="C1065:C1066"/>
    <mergeCell ref="C1071:C1072"/>
    <mergeCell ref="C1087:C1088"/>
    <mergeCell ref="A1085:E1085"/>
    <mergeCell ref="D1065:D1066"/>
    <mergeCell ref="A1076:E1076"/>
    <mergeCell ref="A1077:E1077"/>
    <mergeCell ref="A1078:A1079"/>
    <mergeCell ref="A1057:E1057"/>
    <mergeCell ref="A1058:E1058"/>
    <mergeCell ref="C1062:C1063"/>
    <mergeCell ref="D1062:D1063"/>
    <mergeCell ref="F1062:F1063"/>
    <mergeCell ref="A1059:A1060"/>
    <mergeCell ref="B1059:B1060"/>
    <mergeCell ref="C1059:C1060"/>
    <mergeCell ref="D1059:D1060"/>
    <mergeCell ref="F1059:F1060"/>
    <mergeCell ref="J1062:J1063"/>
    <mergeCell ref="K1062:K1063"/>
    <mergeCell ref="A1064:E1064"/>
    <mergeCell ref="B1062:B1063"/>
    <mergeCell ref="H1059:H1060"/>
    <mergeCell ref="I1059:I1060"/>
    <mergeCell ref="J1059:J1060"/>
    <mergeCell ref="K1059:K1060"/>
    <mergeCell ref="A1061:E1061"/>
    <mergeCell ref="A1062:A1063"/>
    <mergeCell ref="H1068:H1069"/>
    <mergeCell ref="F1065:F1066"/>
    <mergeCell ref="G1065:G1066"/>
    <mergeCell ref="G1062:G1063"/>
    <mergeCell ref="H1065:H1066"/>
    <mergeCell ref="I1065:I1066"/>
    <mergeCell ref="H1062:H1063"/>
    <mergeCell ref="I1062:I1063"/>
    <mergeCell ref="I1071:I1072"/>
    <mergeCell ref="J1065:J1066"/>
    <mergeCell ref="K1065:K1066"/>
    <mergeCell ref="A1067:E1067"/>
    <mergeCell ref="A1068:A1069"/>
    <mergeCell ref="C1068:C1069"/>
    <mergeCell ref="D1068:D1069"/>
    <mergeCell ref="F1068:F1069"/>
    <mergeCell ref="A1065:A1066"/>
    <mergeCell ref="G1068:G1069"/>
    <mergeCell ref="A1080:E1080"/>
    <mergeCell ref="I1068:I1069"/>
    <mergeCell ref="J1068:J1069"/>
    <mergeCell ref="K1068:K1069"/>
    <mergeCell ref="A1075:E1075"/>
    <mergeCell ref="B1068:B1069"/>
    <mergeCell ref="A1070:E1070"/>
    <mergeCell ref="B1071:B1072"/>
    <mergeCell ref="A1071:A1072"/>
    <mergeCell ref="H1071:H1072"/>
    <mergeCell ref="C1078:C1079"/>
    <mergeCell ref="D1078:D1079"/>
    <mergeCell ref="K1249:K1250"/>
    <mergeCell ref="F1078:F1079"/>
    <mergeCell ref="G1078:G1079"/>
    <mergeCell ref="H1078:H1079"/>
    <mergeCell ref="I1078:I1079"/>
    <mergeCell ref="J1078:J1079"/>
    <mergeCell ref="K1078:K1079"/>
    <mergeCell ref="A1254:D1254"/>
    <mergeCell ref="A1252:A1253"/>
    <mergeCell ref="B1252:B1253"/>
    <mergeCell ref="A1093:E1093"/>
    <mergeCell ref="C1095:C1096"/>
    <mergeCell ref="K1252:K1253"/>
    <mergeCell ref="D1095:D1096"/>
    <mergeCell ref="F1095:F1096"/>
    <mergeCell ref="G1095:G1096"/>
    <mergeCell ref="A1097:E1097"/>
    <mergeCell ref="A1255:A1256"/>
    <mergeCell ref="B1255:B1256"/>
    <mergeCell ref="C1255:C1256"/>
    <mergeCell ref="D1255:D1256"/>
    <mergeCell ref="F1255:F1256"/>
    <mergeCell ref="G1255:G1256"/>
    <mergeCell ref="A1098:A1099"/>
    <mergeCell ref="B1098:B1099"/>
    <mergeCell ref="C1098:C1099"/>
    <mergeCell ref="D1098:D1099"/>
    <mergeCell ref="F1098:F1099"/>
    <mergeCell ref="G1098:G1099"/>
    <mergeCell ref="B1101:B1102"/>
    <mergeCell ref="C1101:C1102"/>
    <mergeCell ref="H1098:H1099"/>
    <mergeCell ref="I1098:I1099"/>
    <mergeCell ref="J1098:J1099"/>
    <mergeCell ref="D1101:D1102"/>
    <mergeCell ref="F1101:F1102"/>
    <mergeCell ref="G1101:G1102"/>
    <mergeCell ref="K1098:K1099"/>
    <mergeCell ref="H1255:H1256"/>
    <mergeCell ref="I1255:I1256"/>
    <mergeCell ref="J1255:J1256"/>
    <mergeCell ref="K1255:K1256"/>
    <mergeCell ref="J1101:J1102"/>
    <mergeCell ref="K1101:K1102"/>
    <mergeCell ref="H1101:H1102"/>
    <mergeCell ref="I1101:I1102"/>
    <mergeCell ref="H1210:H1211"/>
    <mergeCell ref="K1258:K1259"/>
    <mergeCell ref="A1264:D1264"/>
    <mergeCell ref="A1257:D1257"/>
    <mergeCell ref="A1258:A1259"/>
    <mergeCell ref="B1258:B1259"/>
    <mergeCell ref="C1258:C1259"/>
    <mergeCell ref="D1258:D1259"/>
    <mergeCell ref="F1258:F1259"/>
    <mergeCell ref="K1262:K1263"/>
    <mergeCell ref="G1258:G1259"/>
    <mergeCell ref="A1107:E1107"/>
    <mergeCell ref="A1152:E1152"/>
    <mergeCell ref="A1153:E1153"/>
    <mergeCell ref="A1154:A1155"/>
    <mergeCell ref="A1125:A1126"/>
    <mergeCell ref="D1154:D1155"/>
    <mergeCell ref="C1133:C1134"/>
    <mergeCell ref="D1133:D1134"/>
    <mergeCell ref="C1131:C1132"/>
    <mergeCell ref="D1131:D1132"/>
    <mergeCell ref="A1195:E1195"/>
    <mergeCell ref="A1196:E1196"/>
    <mergeCell ref="B1154:B1155"/>
    <mergeCell ref="C1154:C1155"/>
    <mergeCell ref="A1101:A1102"/>
    <mergeCell ref="C1252:C1253"/>
    <mergeCell ref="D1203:D1204"/>
    <mergeCell ref="D1210:D1211"/>
    <mergeCell ref="B1210:B1211"/>
    <mergeCell ref="A1212:E1212"/>
    <mergeCell ref="F1203:F1204"/>
    <mergeCell ref="A1108:E1108"/>
    <mergeCell ref="F1143:F1144"/>
    <mergeCell ref="A1129:E1129"/>
    <mergeCell ref="I1198:I1199"/>
    <mergeCell ref="D1207:D1208"/>
    <mergeCell ref="F1207:F1208"/>
    <mergeCell ref="G1207:G1208"/>
    <mergeCell ref="I1123:I1124"/>
    <mergeCell ref="I1193:I1194"/>
    <mergeCell ref="A1209:E1209"/>
    <mergeCell ref="J1198:J1199"/>
    <mergeCell ref="A1200:E1200"/>
    <mergeCell ref="A1201:E1201"/>
    <mergeCell ref="B1123:B1124"/>
    <mergeCell ref="C1123:C1124"/>
    <mergeCell ref="D1123:D1124"/>
    <mergeCell ref="F1123:F1124"/>
    <mergeCell ref="G1123:G1124"/>
    <mergeCell ref="H1123:H1124"/>
    <mergeCell ref="J1203:J1204"/>
    <mergeCell ref="K1203:K1204"/>
    <mergeCell ref="A1205:E1205"/>
    <mergeCell ref="J1207:J1208"/>
    <mergeCell ref="K1207:K1208"/>
    <mergeCell ref="A1207:A1208"/>
    <mergeCell ref="B1207:B1208"/>
    <mergeCell ref="H1207:H1208"/>
    <mergeCell ref="I1207:I1208"/>
    <mergeCell ref="C1207:C1208"/>
    <mergeCell ref="F1210:F1211"/>
    <mergeCell ref="G1210:G1211"/>
    <mergeCell ref="C1210:C1211"/>
    <mergeCell ref="J1210:J1211"/>
    <mergeCell ref="K1210:K1211"/>
    <mergeCell ref="A1214:A1215"/>
    <mergeCell ref="B1214:B1215"/>
    <mergeCell ref="C1214:C1215"/>
    <mergeCell ref="D1214:D1215"/>
    <mergeCell ref="A1210:A1211"/>
    <mergeCell ref="A1280:E1280"/>
    <mergeCell ref="A1289:A1290"/>
    <mergeCell ref="I1273:I1274"/>
    <mergeCell ref="J1273:J1274"/>
    <mergeCell ref="I1289:I1290"/>
    <mergeCell ref="J1289:J1290"/>
    <mergeCell ref="A1275:E1275"/>
    <mergeCell ref="A1276:E1276"/>
    <mergeCell ref="A1277:A1278"/>
    <mergeCell ref="B1277:B1278"/>
    <mergeCell ref="A1297:E1297"/>
    <mergeCell ref="A1285:E1285"/>
    <mergeCell ref="A1286:A1287"/>
    <mergeCell ref="B1286:B1287"/>
    <mergeCell ref="C1286:C1287"/>
    <mergeCell ref="A1281:E1281"/>
    <mergeCell ref="A1292:D1292"/>
    <mergeCell ref="B1289:B1290"/>
    <mergeCell ref="C1289:C1290"/>
    <mergeCell ref="D1289:D1290"/>
    <mergeCell ref="A1298:E1298"/>
    <mergeCell ref="A1231:E1231"/>
    <mergeCell ref="A1232:E1232"/>
    <mergeCell ref="A1267:E1267"/>
    <mergeCell ref="A1268:E1268"/>
    <mergeCell ref="A1269:A1270"/>
    <mergeCell ref="B1269:B1270"/>
    <mergeCell ref="C1269:C1270"/>
    <mergeCell ref="D1269:D1270"/>
    <mergeCell ref="D1277:D1278"/>
    <mergeCell ref="D1235:D1236"/>
    <mergeCell ref="A1279:E1279"/>
    <mergeCell ref="C1277:C1278"/>
    <mergeCell ref="D1252:D1253"/>
    <mergeCell ref="C1243:C1244"/>
    <mergeCell ref="D1243:D1244"/>
    <mergeCell ref="A1265:A1266"/>
    <mergeCell ref="B1265:B1266"/>
    <mergeCell ref="C1265:C1266"/>
    <mergeCell ref="D1265:D1266"/>
    <mergeCell ref="K1277:K1278"/>
    <mergeCell ref="J1286:J1287"/>
    <mergeCell ref="I1277:I1278"/>
    <mergeCell ref="J1235:J1236"/>
    <mergeCell ref="K1235:K1236"/>
    <mergeCell ref="J1269:J1270"/>
    <mergeCell ref="K1269:K1270"/>
    <mergeCell ref="K1286:K1287"/>
    <mergeCell ref="K1273:K1274"/>
    <mergeCell ref="J1258:J1259"/>
    <mergeCell ref="I1235:I1236"/>
    <mergeCell ref="G1277:G1278"/>
    <mergeCell ref="H1277:H1278"/>
    <mergeCell ref="F1277:F1278"/>
    <mergeCell ref="F1252:F1253"/>
    <mergeCell ref="H1239:H1240"/>
    <mergeCell ref="I1239:I1240"/>
    <mergeCell ref="H1258:H1259"/>
    <mergeCell ref="I1258:I1259"/>
    <mergeCell ref="G1252:G1253"/>
    <mergeCell ref="F1289:F1290"/>
    <mergeCell ref="G1289:G1290"/>
    <mergeCell ref="I1286:I1287"/>
    <mergeCell ref="F1286:F1287"/>
    <mergeCell ref="G1286:G1287"/>
    <mergeCell ref="H1286:H1287"/>
    <mergeCell ref="H1289:H1290"/>
    <mergeCell ref="K1289:K1290"/>
    <mergeCell ref="A1293:A1294"/>
    <mergeCell ref="B1293:B1294"/>
    <mergeCell ref="C1293:C1294"/>
    <mergeCell ref="D1293:D1294"/>
    <mergeCell ref="F1293:F1294"/>
    <mergeCell ref="G1293:G1294"/>
    <mergeCell ref="H1293:H1294"/>
    <mergeCell ref="I1293:I1294"/>
    <mergeCell ref="J1293:J1294"/>
    <mergeCell ref="K1293:K1294"/>
    <mergeCell ref="A1295:A1296"/>
    <mergeCell ref="B1295:B1296"/>
    <mergeCell ref="C1295:C1296"/>
    <mergeCell ref="D1295:D1296"/>
    <mergeCell ref="F1295:F1296"/>
    <mergeCell ref="G1295:G1296"/>
    <mergeCell ref="H1295:H1296"/>
    <mergeCell ref="I1295:I1296"/>
    <mergeCell ref="J1295:J1296"/>
    <mergeCell ref="K1295:K1296"/>
    <mergeCell ref="A1301:E1301"/>
    <mergeCell ref="F11:F13"/>
    <mergeCell ref="G11:G13"/>
    <mergeCell ref="H11:H13"/>
    <mergeCell ref="I11:I13"/>
    <mergeCell ref="A435:E435"/>
    <mergeCell ref="K84:K85"/>
    <mergeCell ref="F81:F82"/>
    <mergeCell ref="D1286:D1287"/>
    <mergeCell ref="A7:K7"/>
    <mergeCell ref="A8:K8"/>
    <mergeCell ref="A9:K9"/>
    <mergeCell ref="A80:E80"/>
    <mergeCell ref="A83:E83"/>
    <mergeCell ref="H84:H85"/>
    <mergeCell ref="C81:C82"/>
    <mergeCell ref="D81:D82"/>
    <mergeCell ref="A14:E14"/>
    <mergeCell ref="A15:E15"/>
    <mergeCell ref="C451:C452"/>
    <mergeCell ref="D451:D452"/>
    <mergeCell ref="F451:F452"/>
    <mergeCell ref="A450:E450"/>
    <mergeCell ref="A448:E448"/>
    <mergeCell ref="A449:E449"/>
    <mergeCell ref="B451:B452"/>
    <mergeCell ref="A451:A452"/>
    <mergeCell ref="K453:K454"/>
    <mergeCell ref="K455:K456"/>
    <mergeCell ref="H446:H447"/>
    <mergeCell ref="I446:I447"/>
    <mergeCell ref="A455:A456"/>
    <mergeCell ref="B455:B456"/>
    <mergeCell ref="C455:C456"/>
    <mergeCell ref="D455:D456"/>
    <mergeCell ref="G453:G454"/>
    <mergeCell ref="I453:I454"/>
    <mergeCell ref="K457:K458"/>
    <mergeCell ref="G455:G456"/>
    <mergeCell ref="H455:H456"/>
    <mergeCell ref="I455:I456"/>
    <mergeCell ref="J455:J456"/>
    <mergeCell ref="G457:G458"/>
    <mergeCell ref="H457:H458"/>
    <mergeCell ref="J457:J458"/>
    <mergeCell ref="F457:F458"/>
    <mergeCell ref="A463:E463"/>
    <mergeCell ref="J459:J460"/>
    <mergeCell ref="A467:E467"/>
    <mergeCell ref="A468:E468"/>
    <mergeCell ref="A469:A470"/>
    <mergeCell ref="B469:B470"/>
    <mergeCell ref="I464:I465"/>
    <mergeCell ref="J464:J465"/>
    <mergeCell ref="A464:A465"/>
    <mergeCell ref="K459:K460"/>
    <mergeCell ref="H459:H460"/>
    <mergeCell ref="C473:C474"/>
    <mergeCell ref="D473:D474"/>
    <mergeCell ref="F473:F474"/>
    <mergeCell ref="D469:D470"/>
    <mergeCell ref="F469:F470"/>
    <mergeCell ref="G469:G470"/>
    <mergeCell ref="K464:K465"/>
    <mergeCell ref="C464:C465"/>
    <mergeCell ref="C469:C470"/>
    <mergeCell ref="C459:C460"/>
    <mergeCell ref="D459:D460"/>
    <mergeCell ref="F459:F460"/>
    <mergeCell ref="B473:B474"/>
    <mergeCell ref="D464:D465"/>
    <mergeCell ref="F464:F465"/>
    <mergeCell ref="B464:B465"/>
    <mergeCell ref="G464:G465"/>
    <mergeCell ref="H464:H465"/>
    <mergeCell ref="F481:F482"/>
    <mergeCell ref="G479:G480"/>
    <mergeCell ref="J473:J474"/>
    <mergeCell ref="K473:K474"/>
    <mergeCell ref="H479:H480"/>
    <mergeCell ref="G481:G482"/>
    <mergeCell ref="H481:H482"/>
    <mergeCell ref="I481:I482"/>
    <mergeCell ref="J481:J482"/>
    <mergeCell ref="K481:K482"/>
    <mergeCell ref="A471:E471"/>
    <mergeCell ref="A476:E476"/>
    <mergeCell ref="A475:E475"/>
    <mergeCell ref="A473:A474"/>
    <mergeCell ref="D479:D480"/>
    <mergeCell ref="F477:F478"/>
    <mergeCell ref="J408:J409"/>
    <mergeCell ref="K408:K409"/>
    <mergeCell ref="F479:F480"/>
    <mergeCell ref="G459:G460"/>
    <mergeCell ref="I459:I460"/>
    <mergeCell ref="K477:K478"/>
    <mergeCell ref="G473:G474"/>
    <mergeCell ref="I479:I480"/>
    <mergeCell ref="J479:J480"/>
    <mergeCell ref="K479:K480"/>
    <mergeCell ref="K405:K406"/>
    <mergeCell ref="A407:E407"/>
    <mergeCell ref="A408:A409"/>
    <mergeCell ref="B408:B409"/>
    <mergeCell ref="C408:C409"/>
    <mergeCell ref="D408:D409"/>
    <mergeCell ref="F408:F409"/>
    <mergeCell ref="B405:B406"/>
    <mergeCell ref="C405:C406"/>
    <mergeCell ref="D405:D406"/>
    <mergeCell ref="F509:F510"/>
    <mergeCell ref="A414:E414"/>
    <mergeCell ref="C507:C508"/>
    <mergeCell ref="D507:D508"/>
    <mergeCell ref="C481:C482"/>
    <mergeCell ref="D481:D482"/>
    <mergeCell ref="A481:A482"/>
    <mergeCell ref="B481:B482"/>
    <mergeCell ref="A479:A480"/>
    <mergeCell ref="B479:B480"/>
    <mergeCell ref="I503:I504"/>
    <mergeCell ref="H503:H504"/>
    <mergeCell ref="B503:B504"/>
    <mergeCell ref="A505:D505"/>
    <mergeCell ref="B507:B508"/>
    <mergeCell ref="G408:G409"/>
    <mergeCell ref="A503:A504"/>
    <mergeCell ref="C503:C504"/>
    <mergeCell ref="A472:E472"/>
    <mergeCell ref="C479:C480"/>
    <mergeCell ref="I192:I193"/>
    <mergeCell ref="B164:B165"/>
    <mergeCell ref="B166:B167"/>
    <mergeCell ref="B168:B169"/>
    <mergeCell ref="C164:C165"/>
    <mergeCell ref="C166:C167"/>
    <mergeCell ref="I166:I167"/>
    <mergeCell ref="C168:C169"/>
    <mergeCell ref="I168:I169"/>
    <mergeCell ref="F166:F167"/>
    <mergeCell ref="J1123:J1124"/>
    <mergeCell ref="K1123:K1124"/>
    <mergeCell ref="A1123:A1124"/>
    <mergeCell ref="H1125:H1126"/>
    <mergeCell ref="I1125:I1126"/>
    <mergeCell ref="J1125:J1126"/>
    <mergeCell ref="K1125:K1126"/>
    <mergeCell ref="B1125:B1126"/>
    <mergeCell ref="C1125:C1126"/>
    <mergeCell ref="H1154:H1155"/>
    <mergeCell ref="H1191:H1192"/>
    <mergeCell ref="J1156:J1157"/>
    <mergeCell ref="I1184:I1185"/>
    <mergeCell ref="J1184:J1185"/>
    <mergeCell ref="I1173:I1174"/>
    <mergeCell ref="J1173:J1174"/>
    <mergeCell ref="J1179:J1180"/>
    <mergeCell ref="J1165:J1166"/>
    <mergeCell ref="A1190:D1190"/>
    <mergeCell ref="I1154:I1155"/>
    <mergeCell ref="J1154:J1155"/>
    <mergeCell ref="K1154:K1155"/>
    <mergeCell ref="F1125:F1126"/>
    <mergeCell ref="G1125:G1126"/>
    <mergeCell ref="D1156:D1157"/>
    <mergeCell ref="F1156:F1157"/>
    <mergeCell ref="D1125:D1126"/>
    <mergeCell ref="D1184:D1185"/>
    <mergeCell ref="A1193:A1194"/>
    <mergeCell ref="B1193:B1194"/>
    <mergeCell ref="C1193:C1194"/>
    <mergeCell ref="D1193:D1194"/>
    <mergeCell ref="F1193:F1194"/>
    <mergeCell ref="F1235:F1236"/>
    <mergeCell ref="A1234:E1234"/>
    <mergeCell ref="A1235:A1236"/>
    <mergeCell ref="B1235:B1236"/>
    <mergeCell ref="C1235:C1236"/>
    <mergeCell ref="K1283:K1284"/>
    <mergeCell ref="E1283:E1284"/>
    <mergeCell ref="K1193:K1194"/>
    <mergeCell ref="I1191:I1192"/>
    <mergeCell ref="J1191:J1192"/>
    <mergeCell ref="K1191:K1192"/>
    <mergeCell ref="G1193:G1194"/>
    <mergeCell ref="H1193:H1194"/>
    <mergeCell ref="G1235:G1236"/>
    <mergeCell ref="H1235:H1236"/>
    <mergeCell ref="A1282:D1282"/>
    <mergeCell ref="A1283:A1284"/>
    <mergeCell ref="B1283:B1284"/>
    <mergeCell ref="C1283:C1284"/>
    <mergeCell ref="D1283:D1284"/>
    <mergeCell ref="F1283:F1284"/>
    <mergeCell ref="H509:H510"/>
    <mergeCell ref="I509:I510"/>
    <mergeCell ref="G1283:G1284"/>
    <mergeCell ref="H1283:H1284"/>
    <mergeCell ref="I1283:I1284"/>
    <mergeCell ref="J1283:J1284"/>
    <mergeCell ref="J1193:J1194"/>
    <mergeCell ref="H1186:H1187"/>
    <mergeCell ref="H1184:H1185"/>
    <mergeCell ref="H1131:H1132"/>
  </mergeCells>
  <printOptions horizontalCentered="1"/>
  <pageMargins left="0.15748031496062992" right="0.15748031496062992" top="0.7874015748031497" bottom="0.3937007874015748" header="0.5118110236220472" footer="0.11811023622047245"/>
  <pageSetup fitToHeight="0" fitToWidth="1" horizontalDpi="600" verticalDpi="600" orientation="landscape" paperSize="9" scale="97" r:id="rId1"/>
  <headerFooter>
    <oddFooter>&amp;L&amp;P</oddFooter>
  </headerFooter>
  <rowBreaks count="114" manualBreakCount="114">
    <brk id="23" max="10" man="1"/>
    <brk id="35" max="10" man="1"/>
    <brk id="53" max="10" man="1"/>
    <brk id="70" max="10" man="1"/>
    <brk id="82" max="10" man="1"/>
    <brk id="99" max="10" man="1"/>
    <brk id="119" max="10" man="1"/>
    <brk id="141" max="10" man="1"/>
    <brk id="159" max="10" man="1"/>
    <brk id="177" max="10" man="1"/>
    <brk id="195" max="10" man="1"/>
    <brk id="213" max="10" man="1"/>
    <brk id="233" max="10" man="1"/>
    <brk id="255" max="10" man="1"/>
    <brk id="273" max="10" man="1"/>
    <brk id="292" max="10" man="1"/>
    <brk id="310" max="10" man="1"/>
    <brk id="326" max="10" man="1"/>
    <brk id="342" max="10" man="1"/>
    <brk id="360" max="10" man="1"/>
    <brk id="378" max="10" man="1"/>
    <brk id="398" max="10" man="1"/>
    <brk id="415" max="10" man="1"/>
    <brk id="432" max="10" man="1"/>
    <brk id="447" max="10" man="1"/>
    <brk id="460" max="10" man="1"/>
    <brk id="474" max="10" man="1"/>
    <brk id="490" max="10" man="1"/>
    <brk id="508" max="10" man="1"/>
    <brk id="521" max="10" man="1"/>
    <brk id="537" max="10" man="1"/>
    <brk id="541" max="10" man="1"/>
    <brk id="549" max="10" man="1"/>
    <brk id="555" max="10" man="1"/>
    <brk id="578" max="10" man="1"/>
    <brk id="581" max="10" man="1"/>
    <brk id="584" max="10" man="1"/>
    <brk id="589" max="10" man="1"/>
    <brk id="594" max="10" man="1"/>
    <brk id="599" max="10" man="1"/>
    <brk id="604" max="10" man="1"/>
    <brk id="614" max="10" man="1"/>
    <brk id="619" max="10" man="1"/>
    <brk id="625" max="10" man="1"/>
    <brk id="630" max="10" man="1"/>
    <brk id="636" max="10" man="1"/>
    <brk id="642" max="10" man="1"/>
    <brk id="646" max="10" man="1"/>
    <brk id="651" max="10" man="1"/>
    <brk id="657" max="10" man="1"/>
    <brk id="664" max="10" man="1"/>
    <brk id="671" max="10" man="1"/>
    <brk id="677" max="10" man="1"/>
    <brk id="694" max="10" man="1"/>
    <brk id="698" max="10" man="1"/>
    <brk id="702" max="10" man="1"/>
    <brk id="706" max="10" man="1"/>
    <brk id="712" max="10" man="1"/>
    <brk id="717" max="10" man="1"/>
    <brk id="721" max="10" man="1"/>
    <brk id="724" max="10" man="1"/>
    <brk id="757" max="10" man="1"/>
    <brk id="761" max="10" man="1"/>
    <brk id="764" max="10" man="1"/>
    <brk id="768" max="10" man="1"/>
    <brk id="772" max="10" man="1"/>
    <brk id="777" max="10" man="1"/>
    <brk id="783" max="10" man="1"/>
    <brk id="791" max="10" man="1"/>
    <brk id="819" max="10" man="1"/>
    <brk id="824" max="10" man="1"/>
    <brk id="829" max="10" man="1"/>
    <brk id="854" max="10" man="1"/>
    <brk id="859" max="10" man="1"/>
    <brk id="864" max="10" man="1"/>
    <brk id="869" max="10" man="1"/>
    <brk id="874" max="10" man="1"/>
    <brk id="879" max="10" man="1"/>
    <brk id="886" max="10" man="1"/>
    <brk id="893" max="10" man="1"/>
    <brk id="899" max="10" man="1"/>
    <brk id="905" max="10" man="1"/>
    <brk id="910" max="10" man="1"/>
    <brk id="917" max="10" man="1"/>
    <brk id="963" max="10" man="1"/>
    <brk id="969" max="10" man="1"/>
    <brk id="975" max="10" man="1"/>
    <brk id="981" max="10" man="1"/>
    <brk id="989" max="10" man="1"/>
    <brk id="995" max="10" man="1"/>
    <brk id="999" max="10" man="1"/>
    <brk id="1003" max="10" man="1"/>
    <brk id="1007" max="10" man="1"/>
    <brk id="1012" max="10" man="1"/>
    <brk id="1018" max="10" man="1"/>
    <brk id="1023" max="10" man="1"/>
    <brk id="1030" max="10" man="1"/>
    <brk id="1036" max="10" man="1"/>
    <brk id="1043" max="10" man="1"/>
    <brk id="1050" max="10" man="1"/>
    <brk id="1063" max="10" man="1"/>
    <brk id="1074" max="10" man="1"/>
    <brk id="1090" max="10" man="1"/>
    <brk id="1102" max="10" man="1"/>
    <brk id="1124" max="10" man="1"/>
    <brk id="1144" max="10" man="1"/>
    <brk id="1166" max="10" man="1"/>
    <brk id="1187" max="10" man="1"/>
    <brk id="1208" max="10" man="1"/>
    <brk id="1225" max="10" man="1"/>
    <brk id="1244" max="10" man="1"/>
    <brk id="1259" max="10" man="1"/>
    <brk id="1274" max="10" man="1"/>
    <brk id="1290" max="10" man="1"/>
  </rowBreaks>
  <ignoredErrors>
    <ignoredError sqref="G450 G476"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Коноваева Ирина Августовна</dc:creator>
  <cp:keywords/>
  <dc:description/>
  <cp:lastModifiedBy>Аристова Светлана Геннадьевна</cp:lastModifiedBy>
  <cp:lastPrinted>2018-02-28T14:11:10Z</cp:lastPrinted>
  <dcterms:created xsi:type="dcterms:W3CDTF">2017-01-31T11:18:41Z</dcterms:created>
  <dcterms:modified xsi:type="dcterms:W3CDTF">2018-02-28T15:41:58Z</dcterms:modified>
  <cp:category/>
  <cp:version/>
  <cp:contentType/>
  <cp:contentStatus/>
  <cp:revision>1</cp:revision>
</cp:coreProperties>
</file>